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EstaPasta_de_trabalho"/>
  <mc:AlternateContent xmlns:mc="http://schemas.openxmlformats.org/markup-compatibility/2006">
    <mc:Choice Requires="x15">
      <x15ac:absPath xmlns:x15ac="http://schemas.microsoft.com/office/spreadsheetml/2010/11/ac" url="\\atlas\CIN\Engenharia\Unidades\UEPT20_Portão\Estudio EAD\OBRA\1.Licitacao 03_republicação\ANEXOS\"/>
    </mc:Choice>
  </mc:AlternateContent>
  <xr:revisionPtr revIDLastSave="0" documentId="13_ncr:1_{8B958F58-B42B-42CF-A178-C637C3C0BA0D}" xr6:coauthVersionLast="36" xr6:coauthVersionMax="36" xr10:uidLastSave="{00000000-0000-0000-0000-000000000000}"/>
  <bookViews>
    <workbookView xWindow="0" yWindow="0" windowWidth="25200" windowHeight="11775" tabRatio="697" firstSheet="1" activeTab="1" xr2:uid="{00000000-000D-0000-FFFF-FFFF00000000}"/>
  </bookViews>
  <sheets>
    <sheet name="Modelo Original" sheetId="183" state="hidden" r:id="rId1"/>
    <sheet name="ORÇAMENTO NÃO DESON" sheetId="185" r:id="rId2"/>
  </sheets>
  <definedNames>
    <definedName name="_xlnm._FilterDatabase" localSheetId="0" hidden="1">'Modelo Original'!$A$13:$O$115</definedName>
    <definedName name="_xlnm._FilterDatabase" localSheetId="1" hidden="1">'ORÇAMENTO NÃO DESON'!$B$13:$Q$163</definedName>
    <definedName name="_xlnm.Print_Area" localSheetId="0">'Modelo Original'!$B$4:$M$118</definedName>
    <definedName name="_xlnm.Print_Area" localSheetId="1">'ORÇAMENTO NÃO DESON'!$B$4:$Q$152</definedName>
    <definedName name="_xlnm.Print_Titles" localSheetId="0">'Modelo Original'!$4:$12</definedName>
    <definedName name="_xlnm.Print_Titles" localSheetId="1">'ORÇAMENTO NÃO DESON'!$4:$12</definedName>
  </definedNames>
  <calcPr calcId="191029"/>
</workbook>
</file>

<file path=xl/calcChain.xml><?xml version="1.0" encoding="utf-8"?>
<calcChain xmlns="http://schemas.openxmlformats.org/spreadsheetml/2006/main">
  <c r="F84" i="183" l="1"/>
  <c r="H84" i="183" s="1"/>
  <c r="G80" i="183"/>
  <c r="H80" i="183" s="1"/>
  <c r="G79" i="183"/>
  <c r="H79" i="183" s="1"/>
  <c r="G32" i="183"/>
  <c r="H32" i="183" s="1"/>
  <c r="I32" i="183"/>
  <c r="H31" i="183"/>
  <c r="H28" i="183"/>
  <c r="H19" i="183"/>
  <c r="H85" i="183"/>
  <c r="I85" i="183"/>
  <c r="H86" i="183"/>
  <c r="I86" i="183"/>
  <c r="H87" i="183"/>
  <c r="I87" i="183"/>
  <c r="H94" i="183"/>
  <c r="I94" i="183"/>
  <c r="H95" i="183"/>
  <c r="I95" i="183"/>
  <c r="I98" i="183"/>
  <c r="H98" i="183"/>
  <c r="I97" i="183"/>
  <c r="H97" i="183"/>
  <c r="I96" i="183"/>
  <c r="H96" i="183"/>
  <c r="I93" i="183"/>
  <c r="H93" i="183"/>
  <c r="I92" i="183"/>
  <c r="H92" i="183"/>
  <c r="I91" i="183"/>
  <c r="H91" i="183"/>
  <c r="I44" i="183"/>
  <c r="I70" i="183"/>
  <c r="I71" i="183"/>
  <c r="I72" i="183"/>
  <c r="I73" i="183"/>
  <c r="I74" i="183"/>
  <c r="I75" i="183"/>
  <c r="I76" i="183"/>
  <c r="I77" i="183"/>
  <c r="I78" i="183"/>
  <c r="H78" i="183"/>
  <c r="H77" i="183"/>
  <c r="H76" i="183"/>
  <c r="H75" i="183"/>
  <c r="H74" i="183"/>
  <c r="H73" i="183"/>
  <c r="H72" i="183"/>
  <c r="J72" i="183" s="1"/>
  <c r="H71" i="183"/>
  <c r="J71" i="183" s="1"/>
  <c r="H70" i="183"/>
  <c r="I68" i="183"/>
  <c r="I69" i="183"/>
  <c r="H68" i="183"/>
  <c r="H69" i="183"/>
  <c r="I67" i="183"/>
  <c r="H67" i="183"/>
  <c r="H38" i="183"/>
  <c r="H44" i="183"/>
  <c r="H107" i="183"/>
  <c r="H106" i="183"/>
  <c r="H104" i="183"/>
  <c r="H102" i="183"/>
  <c r="H105" i="183"/>
  <c r="H103" i="183"/>
  <c r="H59" i="183"/>
  <c r="I59" i="183"/>
  <c r="H60" i="183"/>
  <c r="I60" i="183"/>
  <c r="H61" i="183"/>
  <c r="I61" i="183"/>
  <c r="I63" i="183"/>
  <c r="H63" i="183"/>
  <c r="H65" i="183"/>
  <c r="I65" i="183"/>
  <c r="H66" i="183"/>
  <c r="I66" i="183"/>
  <c r="I79" i="183"/>
  <c r="I108" i="183"/>
  <c r="H108" i="183"/>
  <c r="I107" i="183"/>
  <c r="J107" i="183" s="1"/>
  <c r="I106" i="183"/>
  <c r="I105" i="183"/>
  <c r="I104" i="183"/>
  <c r="I103" i="183"/>
  <c r="I102" i="183"/>
  <c r="H53" i="183"/>
  <c r="I53" i="183"/>
  <c r="H54" i="183"/>
  <c r="I54" i="183"/>
  <c r="H55" i="183"/>
  <c r="I55" i="183"/>
  <c r="H56" i="183"/>
  <c r="I56" i="183"/>
  <c r="H57" i="183"/>
  <c r="I57" i="183"/>
  <c r="H58" i="183"/>
  <c r="I58" i="183"/>
  <c r="H62" i="183"/>
  <c r="I62" i="183"/>
  <c r="H45" i="183"/>
  <c r="I45" i="183"/>
  <c r="I80" i="183"/>
  <c r="F29" i="183"/>
  <c r="H29" i="183" s="1"/>
  <c r="H27" i="183"/>
  <c r="I28" i="183"/>
  <c r="I113" i="183"/>
  <c r="I112" i="183"/>
  <c r="I84" i="183"/>
  <c r="I51" i="183"/>
  <c r="I52" i="183"/>
  <c r="I64" i="183"/>
  <c r="I50" i="183"/>
  <c r="I38" i="183"/>
  <c r="I39" i="183"/>
  <c r="I40" i="183"/>
  <c r="I41" i="183"/>
  <c r="I42" i="183"/>
  <c r="I43" i="183"/>
  <c r="I46" i="183"/>
  <c r="I37" i="183"/>
  <c r="I29" i="183"/>
  <c r="I30" i="183"/>
  <c r="I31" i="183"/>
  <c r="I27" i="183"/>
  <c r="I16" i="183"/>
  <c r="I17" i="183"/>
  <c r="I18" i="183"/>
  <c r="I19" i="183"/>
  <c r="I15" i="183"/>
  <c r="H15" i="183"/>
  <c r="H37" i="183"/>
  <c r="H39" i="183"/>
  <c r="H40" i="183"/>
  <c r="H41" i="183"/>
  <c r="H42" i="183"/>
  <c r="H43" i="183"/>
  <c r="H46" i="183"/>
  <c r="H50" i="183"/>
  <c r="H51" i="183"/>
  <c r="H52" i="183"/>
  <c r="H64" i="183"/>
  <c r="H112" i="183"/>
  <c r="H113" i="183"/>
  <c r="H30" i="183"/>
  <c r="H18" i="183"/>
  <c r="H17" i="183"/>
  <c r="H16" i="183"/>
  <c r="J86" i="183"/>
  <c r="J27" i="183" l="1"/>
  <c r="J76" i="183"/>
  <c r="J28" i="183"/>
  <c r="J94" i="183"/>
  <c r="J15" i="183"/>
  <c r="J105" i="183"/>
  <c r="J69" i="183"/>
  <c r="J70" i="183"/>
  <c r="J61" i="183"/>
  <c r="J52" i="183"/>
  <c r="J43" i="183"/>
  <c r="J39" i="183"/>
  <c r="J45" i="183"/>
  <c r="J56" i="183"/>
  <c r="J59" i="183"/>
  <c r="J30" i="183"/>
  <c r="J16" i="183"/>
  <c r="J42" i="183"/>
  <c r="J108" i="183"/>
  <c r="J18" i="183"/>
  <c r="J46" i="183"/>
  <c r="J57" i="183"/>
  <c r="J55" i="183"/>
  <c r="J65" i="183"/>
  <c r="J44" i="183"/>
  <c r="J73" i="183"/>
  <c r="J77" i="183"/>
  <c r="H89" i="183"/>
  <c r="J93" i="183"/>
  <c r="J97" i="183"/>
  <c r="J87" i="183"/>
  <c r="J31" i="183"/>
  <c r="J40" i="183"/>
  <c r="J104" i="183"/>
  <c r="J38" i="183"/>
  <c r="J37" i="183"/>
  <c r="J66" i="183"/>
  <c r="J63" i="183"/>
  <c r="J60" i="183"/>
  <c r="J67" i="183"/>
  <c r="J96" i="183"/>
  <c r="J98" i="183"/>
  <c r="J19" i="183"/>
  <c r="J79" i="183"/>
  <c r="H13" i="183"/>
  <c r="H110" i="183"/>
  <c r="J58" i="183"/>
  <c r="J53" i="183"/>
  <c r="H100" i="183"/>
  <c r="J68" i="183"/>
  <c r="J112" i="183"/>
  <c r="J54" i="183"/>
  <c r="J85" i="183"/>
  <c r="H35" i="183"/>
  <c r="J95" i="183"/>
  <c r="J102" i="183"/>
  <c r="J103" i="183"/>
  <c r="J106" i="183"/>
  <c r="J100" i="183" s="1"/>
  <c r="J62" i="183"/>
  <c r="J91" i="183"/>
  <c r="J17" i="183"/>
  <c r="J13" i="183" s="1"/>
  <c r="J51" i="183"/>
  <c r="J32" i="183"/>
  <c r="J64" i="183"/>
  <c r="J41" i="183"/>
  <c r="J50" i="183"/>
  <c r="J74" i="183"/>
  <c r="J78" i="183"/>
  <c r="J75" i="183"/>
  <c r="J92" i="183"/>
  <c r="J29" i="183"/>
  <c r="H25" i="183"/>
  <c r="J80" i="183"/>
  <c r="H48" i="183"/>
  <c r="J84" i="183"/>
  <c r="H82" i="183"/>
  <c r="J113" i="183"/>
  <c r="J35" i="183" l="1"/>
  <c r="J89" i="183"/>
  <c r="J82" i="183"/>
  <c r="J25" i="183"/>
  <c r="G6" i="183"/>
  <c r="L120" i="183" s="1"/>
  <c r="J110" i="183"/>
  <c r="J48" i="183"/>
  <c r="G7" i="183" s="1"/>
  <c r="L121" i="183" s="1"/>
  <c r="K152" i="185" l="1"/>
  <c r="K14" i="185"/>
  <c r="J152" i="185" l="1"/>
  <c r="J153" i="185" s="1"/>
  <c r="L152" i="185" l="1"/>
  <c r="K153" i="185" s="1"/>
  <c r="J14" i="185"/>
  <c r="N14" i="185" l="1"/>
  <c r="L14" i="185"/>
</calcChain>
</file>

<file path=xl/sharedStrings.xml><?xml version="1.0" encoding="utf-8"?>
<sst xmlns="http://schemas.openxmlformats.org/spreadsheetml/2006/main" count="729" uniqueCount="362">
  <si>
    <t>Orçamento Estimativo - ESTUDIO SENAC</t>
  </si>
  <si>
    <t>LOGOTIPO SENAC</t>
  </si>
  <si>
    <t>ORÇAMENTO ESTIMATIVO</t>
  </si>
  <si>
    <t xml:space="preserve">DEMANDA </t>
  </si>
  <si>
    <r>
      <t xml:space="preserve">CONTRATANTE: </t>
    </r>
    <r>
      <rPr>
        <b/>
        <sz val="12"/>
        <color indexed="8"/>
        <rFont val="Arial"/>
        <family val="2"/>
      </rPr>
      <t>SENAC</t>
    </r>
  </si>
  <si>
    <t>ESTUDIO SENAC</t>
  </si>
  <si>
    <r>
      <t xml:space="preserve">CONTRATADO: </t>
    </r>
    <r>
      <rPr>
        <sz val="12"/>
        <color indexed="8"/>
        <rFont val="Arial"/>
        <family val="2"/>
      </rPr>
      <t>SRP FILHO CONSTRUÇÕES CIVIS EIRELI - ME</t>
    </r>
  </si>
  <si>
    <t>Total</t>
  </si>
  <si>
    <t xml:space="preserve">DATA BASE SINAPI: </t>
  </si>
  <si>
    <t xml:space="preserve">DATA:  </t>
  </si>
  <si>
    <t xml:space="preserve">CONTRATO: </t>
  </si>
  <si>
    <t>Total Com BDI</t>
  </si>
  <si>
    <t>BDI NORMAL:</t>
  </si>
  <si>
    <r>
      <rPr>
        <b/>
        <sz val="8"/>
        <color indexed="8"/>
        <rFont val="Arial"/>
        <family val="2"/>
      </rPr>
      <t xml:space="preserve">ORÇAMENTO PARA EXECUÇÃO DE NOVO ESTUDIO DE GRAVAÇÃO NA UNIDADE SESC PORTÃO                                                             </t>
    </r>
    <r>
      <rPr>
        <sz val="8"/>
        <color indexed="8"/>
        <rFont val="Arial"/>
        <family val="2"/>
      </rPr>
      <t xml:space="preserve">                                                                                                                                                                                                                                                                                                              </t>
    </r>
  </si>
  <si>
    <t xml:space="preserve"> Com BDI  ( R$ )            </t>
  </si>
  <si>
    <t>FONTE DO PREÇO</t>
  </si>
  <si>
    <t>ITEM</t>
  </si>
  <si>
    <t>CÓD. CHECKLIST</t>
  </si>
  <si>
    <t>DISCRIMINAÇÃO</t>
  </si>
  <si>
    <t>UNIDADE</t>
  </si>
  <si>
    <t>Qtd</t>
  </si>
  <si>
    <t xml:space="preserve">CUSTO UNITÁRIO ( R$ ) </t>
  </si>
  <si>
    <t xml:space="preserve">TOTAL  ( R$ )            </t>
  </si>
  <si>
    <t>BDI</t>
  </si>
  <si>
    <t>PREÇO TOTAL</t>
  </si>
  <si>
    <t>DATA BASE</t>
  </si>
  <si>
    <t>REFERENCIA</t>
  </si>
  <si>
    <t>A</t>
  </si>
  <si>
    <t>SERVIÇOS PRELIMINARES</t>
  </si>
  <si>
    <t>Mobilização e Desmobilização</t>
  </si>
  <si>
    <t>un</t>
  </si>
  <si>
    <t>Taxas e emolumentos</t>
  </si>
  <si>
    <t>Placa de obra em chapa de aço galvanizada</t>
  </si>
  <si>
    <t>m²</t>
  </si>
  <si>
    <t>SINAPI/PR</t>
  </si>
  <si>
    <t>74209/001</t>
  </si>
  <si>
    <t>PCMSO, PPRA , PCMAT</t>
  </si>
  <si>
    <t>SESI/PR</t>
  </si>
  <si>
    <t>base cotacao</t>
  </si>
  <si>
    <t xml:space="preserve">Limpeza final de obra </t>
  </si>
  <si>
    <t>INCLUIR CANTEIRO DE OBRA - container com banheiro químico</t>
  </si>
  <si>
    <t>Engenheiro temp integral/ administração?</t>
  </si>
  <si>
    <t>Técnico ou profissional especialista em acústica - tempo integral</t>
  </si>
  <si>
    <t>Retirada de entulho - caçamba</t>
  </si>
  <si>
    <t>Tapume para demarcar a área de intervenção</t>
  </si>
  <si>
    <t>B</t>
  </si>
  <si>
    <t>ESTUDIO - REFORMA SEM AMPLIAÇÃO</t>
  </si>
  <si>
    <t>RETIRADA DE PISO ELEVADO e reinstalação (para execução do isolamento acustico)</t>
  </si>
  <si>
    <t>Demolição de piso cerâmico</t>
  </si>
  <si>
    <t>Recorte de placas do piso elevado (para execução de paredes acusticas até a laje)</t>
  </si>
  <si>
    <t>Demolição de forro existente</t>
  </si>
  <si>
    <t>Incluir área da área técnica/ copa</t>
  </si>
  <si>
    <t>Remoção de divisórias conforme indicado em planta</t>
  </si>
  <si>
    <t>Remoção de portas</t>
  </si>
  <si>
    <t xml:space="preserve">Revestimento vinílico BEAULIEU STONETILE cor SAND para piso, de dimensões 60 x 60 cm, aplicada em ambientes de área maior que 10 m² </t>
  </si>
  <si>
    <t>Atualizar especificação do piso</t>
  </si>
  <si>
    <t>Isolamento acústico piso: Piso flutuante dos ambiente com preenchimento do espaço de instalação de 13 cm com lã de rocha de 64 kg/m³, bem como instalação de manta multimpact 10 mm em todo perímetro interno e nas partes externas junto as paredes divisórias; preenchimentoem composto de lã de rocha - substituição do suporte por sitema com amortecimento de vibração</t>
  </si>
  <si>
    <t>Furos na laje para AC</t>
  </si>
  <si>
    <t>C</t>
  </si>
  <si>
    <t>MOBILIARIO  / ELETRODOMÉSTICOS</t>
  </si>
  <si>
    <t>Essa parte de mobiliário não entrará na obra!</t>
  </si>
  <si>
    <t>Poltrona modelo Ama Inove Design</t>
  </si>
  <si>
    <t>Inove Design</t>
  </si>
  <si>
    <t>RETIRAR</t>
  </si>
  <si>
    <t>Mesa ellan console AB com slatwall 1,80 X 1,00m cod: A3CFS1805 com acessórios</t>
  </si>
  <si>
    <t>Ellan</t>
  </si>
  <si>
    <t>Cadeira Preta linha Focus co espaldar alto</t>
  </si>
  <si>
    <t>Funcional</t>
  </si>
  <si>
    <t>Mesa ellan console AB com slatwall 2 unidades 1,20 X 1,00m acopladas cod: A3CFS1205 com acessórios</t>
  </si>
  <si>
    <t>Coifa de ilha Tramontina Dritta Isla 90 Split Inox 220V (prever duto de exaustão)</t>
  </si>
  <si>
    <t>Tramontina</t>
  </si>
  <si>
    <t>ESTA COIFA NÃO SERÁ UTILIZADA. É SOB MEDIDA. RETIRA.</t>
  </si>
  <si>
    <t>Torneira mesa Bica Alta DOCOL NOVITÁ Cromada</t>
  </si>
  <si>
    <t>DOCOL</t>
  </si>
  <si>
    <t>Tela CHROMA KEY verde em algodão com borda inferior infinita 3mx3m</t>
  </si>
  <si>
    <t>Amazon</t>
  </si>
  <si>
    <t>COM SUPORTE? INCLUIR TODO DESCRITIVO E CONFERIR MODELO</t>
  </si>
  <si>
    <t>Tela branca em algodão com borda inferior infinita 3mx5m</t>
  </si>
  <si>
    <t>Bancada em granito Branco SIENA ou ITAÚNAS - 0,95 x 0,55 m - incluir rodapia</t>
  </si>
  <si>
    <t>Bancada em granito Branco SIENA ou ITAÚNAS - 3,50 x 0,70 m - incluir rodapia</t>
  </si>
  <si>
    <t>D</t>
  </si>
  <si>
    <t xml:space="preserve">INSTALAÇÕES ELÉTRICAS EM BAIXA TENSÃO </t>
  </si>
  <si>
    <t xml:space="preserve">Quadro elétrico?
Exemplo quadro:
Quadro elétrico - Fornecimento e instalação de Quadro em painel PTTA ou TTA (NBR IEC 60439-1), IP-55, metálico na cor branca, com disjuntor geral de 32A. Incluso fornecimento e instalação de conjunto de barramentos de fases/neutro/terra, isoladores, fixadores, suportes para disjuntores, porta projeto (documento) com diagrama elétrico, anilhamento, plaquetas identificação, canaletas, conectores, cabeamento, equipamentos de proteção e segurança.  Disjuntores Siemens, Schneider, ABB, Steck ou equivalente, todos padrão "Europeu", Curva "C" (ou conforme especificado), Cap. Interrup. Corr. mínima de 4,5kA ou conforme indicado.  
Deverá possuir obrigatoriamente os relatórios de certificação referentes aos 7 ensaios de tipo realizados pelo fabricante e também os relatórios dos 3 ensaios de rotina realizado pelo montador, conforme prescrito em norma.
O painel de baixa tensão deverá constituir um sistema construtivo padronizado pré-fabricado e unidades funcionais modulares para a instalação de dispositivos de proteção, seccionamento, medição e controle. As unidades funcionais deverão ser padronizadas de forma que cada unidade seja composta por peças pré-fabricadas e adquiridas em forma de kits.
</t>
  </si>
  <si>
    <t>Interruptor simples (1 módulo), 10A/250V, incluindo suporte e placa</t>
  </si>
  <si>
    <t>modelo para tomadas e interruptores - PADRÃO NBR 14136. (REF.: PIAL BTICINO OU EQUIVALENTE)</t>
  </si>
  <si>
    <t>Tomada simples de embutir (1 módulo), 2P+T 20A, incluindo suporte e placa - baixa</t>
  </si>
  <si>
    <t>modelo disjuntores - Schneider ou equivalente</t>
  </si>
  <si>
    <t>Tomada simples de embutir (2 módulos), 2P+T 20A, incluindo suporte e placa - baixa</t>
  </si>
  <si>
    <t>Tomada simples de embutir (1 módulo), 2P+T 20A, incluindo suporte e placa - média</t>
  </si>
  <si>
    <t>Tomada simples de embutir (1 módulo), 2P+T 20A, incluindo suporte e placa - alta</t>
  </si>
  <si>
    <t>Tomada simples de embutir (2 módulos), 2P+T 20A, incluindo suporte e placa - bancada</t>
  </si>
  <si>
    <t>Tomada simples de embutir (1 módulo), 2P+T 20A, incluindo suporte e placa - teto</t>
  </si>
  <si>
    <t>Tomada telefone R11 - fornecimento e instalação - piso</t>
  </si>
  <si>
    <t>Tomada de Rede RJ45 - fornecimento e instalação - piso</t>
  </si>
  <si>
    <t>Tomada para telefone R11 - fornecimento e instalação</t>
  </si>
  <si>
    <t>Tomada de Rede RJ45 - fornecimento e instalação</t>
  </si>
  <si>
    <t>Tomadas no forro Circuitos C1, C2, C3 e C4 - 110 ou 220 v</t>
  </si>
  <si>
    <t>Fornecimento e instalação de cabo de cobre isolamento termoplástico 0,6/1 kv 2,5 mm², anti-chama</t>
  </si>
  <si>
    <t>m</t>
  </si>
  <si>
    <t>Eletroduto de aço galvanizado 3/4" aparente, fornecimento e instalação</t>
  </si>
  <si>
    <t>Luminária quadrada de embutir com fechamento em acrílico difuso - 62,50 x 62,50 cm Painel de LED 48 w - 4.000 K</t>
  </si>
  <si>
    <t>BLIGHT</t>
  </si>
  <si>
    <t>TRILHO PARA ESTUDIO SUSPENSO 5M - RS</t>
  </si>
  <si>
    <t>FIVE SOLUÇÕES EM IMAGEM</t>
  </si>
  <si>
    <t>TRILHO PARA ESTUDIO SUSPENSO 4M - RS</t>
  </si>
  <si>
    <t>BRACO PANTOGRAFICO TOP 2 (0,40~2,00 M) - RS</t>
  </si>
  <si>
    <t>KIT FIM DE CURSO PARA TRILHO (4 PECAS CADA KIT)</t>
  </si>
  <si>
    <t>NEW CARRINHO PASSA CABO - RS</t>
  </si>
  <si>
    <t>NEW CARRINHO SIMPLES - RS COM PINO 5/8 POL</t>
  </si>
  <si>
    <t>NEW CARRINHO DUPLO - RS</t>
  </si>
  <si>
    <t>NEW SUPORTE FIXO LONGO PARA TETO - RS</t>
  </si>
  <si>
    <t>CABO DE SEGURANCA - RS</t>
  </si>
  <si>
    <t>ILUMINADOR T8 LED LIGHT</t>
  </si>
  <si>
    <t>ILUMINADOR LED STUDIO 80 DAYLIGHT AUTOVOLT</t>
  </si>
  <si>
    <t>REFLETOR STANDARD - G4 (Ø180MM C) PRATA</t>
  </si>
  <si>
    <t>DIFUSOR DE LUZ SOFTBOX WIDE ANGLE 60 X 80 - G4</t>
  </si>
  <si>
    <t>Fita LED BRILIA Multitemperatura - Luz para cime - bancada cozinha comprimento 4,50 m / LED 13W/m IP20 CAIXA COM 2M</t>
  </si>
  <si>
    <t>BRILIA</t>
  </si>
  <si>
    <t>Fita LED BRILIA Multitemperatura - Luz para cime - bancada cozinha comprimento 2,85 m / LED 13W/m IP20</t>
  </si>
  <si>
    <t>E</t>
  </si>
  <si>
    <t>FORRO</t>
  </si>
  <si>
    <t>Forro acústico isolante com barreira acústica 2 mm 1666 kg/m³ - chapa dupla phonique - estrutura em montantes 48 mm com sistema isowall isoflex de fixação e preenchimento em lã de rocha 64 kg/m³</t>
  </si>
  <si>
    <t>Forro acústico isolante com barreira acústica 2 mm 1666 kg/m³ - chapa dupla phonique - estrutura em montantes 48 mm com sistema isowall isoflex de fixação e preenchimento em lã de rocha 64 kg/m³ - forro aplicado nível inferior na área técnica</t>
  </si>
  <si>
    <t>Forro dry wall em chapa simples montantes 48 mm com sistema isoflex e preenchimento em lã de rocha 64 kg/m³</t>
  </si>
  <si>
    <t>Forro acústico AMBI 16.1 espessura 6cm fixado em montantes próprios com sistema isoflex e preenchimento em lã de rocha de 64 kg/m³</t>
  </si>
  <si>
    <t>Indicar cores</t>
  </si>
  <si>
    <t>F</t>
  </si>
  <si>
    <t>ISOLAMENTO ACUSTICO</t>
  </si>
  <si>
    <t>Parede acústica 16,2 m com barreira acústica 2mm 1666 kg/m³ - chapa dupla phonique com camara de ar estrutura em montantes 48 mm com sistema isowall de fixação e preenchimento em lã de rocha 64 kg/m³</t>
  </si>
  <si>
    <t>Revestimento acústico 11,7 cm com barreira acústica 2 mm 1666 kg/m³ dupla phonique estrutura em montantes 90 mm com sistema isowall de fixação e preenchimento em lã de rocha de 64 kg/m³</t>
  </si>
  <si>
    <t>Revestimento em chapa simples de drywall RF para fechamento do vão da janela fixação na estrutura do revestimento acústico 11,70 cm</t>
  </si>
  <si>
    <t>Revestimento acústico AMBI 16.1 ignífuo espessura 6 cm fixado em montantes próprios e preenchidos em lã de rocha de 64 kg/m³ - cor carvalho</t>
  </si>
  <si>
    <t>SUBSTITUIR POR COR BRANCO</t>
  </si>
  <si>
    <t>Revestimento acústico AMBI 16.1 ignífuo espessura 6 cm fixado em montantes próprios e preenchidos em lã de rocha de 64 kg/m³ - cor nova embuia</t>
  </si>
  <si>
    <t>Fornecimento e instalação de portas acústicas nas salas, 80 X 210 X 35 cm, incluso ferragens e dobradiças</t>
  </si>
  <si>
    <t>Fornecimento e instalação de esquadrias de vidro duplo na sala de corte 2,00 X 1,30 m com peitoril de 0,80 m</t>
  </si>
  <si>
    <t>Fornecimento e instalação de esquadrias de vidro duplo na sala de corte 1,00 X 1,00 m com peitoril de 0,80 m</t>
  </si>
  <si>
    <t>G</t>
  </si>
  <si>
    <t>PINTURA</t>
  </si>
  <si>
    <t>Aplicação de fundo selador acrílico em paredes, uma demão. AF_06/2014</t>
  </si>
  <si>
    <t>Aplicação de fundo selador acrílico em teto uma demão. AF_06/2015</t>
  </si>
  <si>
    <t>Aplicação e lixamento de massa látex em paredes, duas demãos AF_06/2014</t>
  </si>
  <si>
    <t>Aplicação e lixamento de massa látex em teto duas demãos AF_06/2015</t>
  </si>
  <si>
    <t>Aplicação manual de pintura com tinta látex acrílica em paredes, duas demãos AF_06/2014</t>
  </si>
  <si>
    <t>COR?</t>
  </si>
  <si>
    <t>Aplicação manual de pintura com tinta látex acrílica em teto duas demãos AF_06/2015</t>
  </si>
  <si>
    <t xml:space="preserve">Pintura esmalte fosco para madeira, duas demãos, sobre fundo branco  </t>
  </si>
  <si>
    <t>74065/001</t>
  </si>
  <si>
    <t>H</t>
  </si>
  <si>
    <t>HIDRAULICA</t>
  </si>
  <si>
    <t>É preciso indicar a tubulação, conexões, registros…</t>
  </si>
  <si>
    <t>Pontos de agua fria - relocação</t>
  </si>
  <si>
    <t xml:space="preserve">m </t>
  </si>
  <si>
    <t>Pontos de esgoto - relocação</t>
  </si>
  <si>
    <t>Orçamento PRELIMINAR - ESTUDIO SENAC</t>
  </si>
  <si>
    <t xml:space="preserve">CONTRATADO: </t>
  </si>
  <si>
    <t>BDI DIFERENCIADO:</t>
  </si>
  <si>
    <t>SINAPI NÃO DESONERADO</t>
  </si>
  <si>
    <r>
      <rPr>
        <b/>
        <sz val="12"/>
        <color indexed="8"/>
        <rFont val="Calibri"/>
        <family val="2"/>
      </rPr>
      <t xml:space="preserve">ORÇAMENTO PARA EXECUÇÃO DE NOVO ESTUDIO DE GRAVAÇÃO NA UNIDADE SESC PORTÃO                                                             </t>
    </r>
    <r>
      <rPr>
        <sz val="12"/>
        <color indexed="8"/>
        <rFont val="Calibri"/>
        <family val="2"/>
      </rPr>
      <t xml:space="preserve">                                                                                                                                                                                                                                                                                                              </t>
    </r>
  </si>
  <si>
    <t>Planilha Orçamentária Sintética Com Valor do Material e da Mão de Obra</t>
  </si>
  <si>
    <t>CUSTO UNITÁRIO</t>
  </si>
  <si>
    <t>MATERIAL</t>
  </si>
  <si>
    <t>MÃO DE OBRA</t>
  </si>
  <si>
    <t>CUSTO UNIT.</t>
  </si>
  <si>
    <t>CUSTO TOTAL</t>
  </si>
  <si>
    <t>SERVIÇOS PRELIMINARES / CANTEIRO / FINAIS</t>
  </si>
  <si>
    <t>CC0001</t>
  </si>
  <si>
    <t>SINAPI/PR - INSUMOS / CREA-PR</t>
  </si>
  <si>
    <t>CC0002</t>
  </si>
  <si>
    <t>SINAPI/PR - INSUMOS</t>
  </si>
  <si>
    <t>CC0003</t>
  </si>
  <si>
    <t>CC0004</t>
  </si>
  <si>
    <t>COTAÇÃO</t>
  </si>
  <si>
    <t>CC0005</t>
  </si>
  <si>
    <t>CC0008</t>
  </si>
  <si>
    <t>CC0125</t>
  </si>
  <si>
    <t>CC0009</t>
  </si>
  <si>
    <t>CC0011</t>
  </si>
  <si>
    <t>CC0012</t>
  </si>
  <si>
    <t>DEMOLIÇÕES E RETIRADAS</t>
  </si>
  <si>
    <t>CC0082</t>
  </si>
  <si>
    <t>CC0013</t>
  </si>
  <si>
    <t>CC0014</t>
  </si>
  <si>
    <t>CC0019</t>
  </si>
  <si>
    <t>CC0015</t>
  </si>
  <si>
    <t>REVESTIMENTOS DE PISO</t>
  </si>
  <si>
    <t>CC0016</t>
  </si>
  <si>
    <t>CC0017</t>
  </si>
  <si>
    <t>LUMINÁRIAS</t>
  </si>
  <si>
    <t>CC0035</t>
  </si>
  <si>
    <t>CC0036</t>
  </si>
  <si>
    <t>CC0037</t>
  </si>
  <si>
    <t>CC0021</t>
  </si>
  <si>
    <t>CC0022</t>
  </si>
  <si>
    <t>CC0023</t>
  </si>
  <si>
    <t>CC0024</t>
  </si>
  <si>
    <t>CC0025</t>
  </si>
  <si>
    <t>CC0026</t>
  </si>
  <si>
    <t>CC0027</t>
  </si>
  <si>
    <t>CC0028</t>
  </si>
  <si>
    <t>CC0029</t>
  </si>
  <si>
    <t>CC0030</t>
  </si>
  <si>
    <t>CC0031</t>
  </si>
  <si>
    <t>CC0032</t>
  </si>
  <si>
    <t>CC0033</t>
  </si>
  <si>
    <t>CC0034</t>
  </si>
  <si>
    <t>ACABAMENTOS</t>
  </si>
  <si>
    <t>CC0100</t>
  </si>
  <si>
    <t>CC0101</t>
  </si>
  <si>
    <t>CC0102</t>
  </si>
  <si>
    <t>CC0105</t>
  </si>
  <si>
    <t>CC0104</t>
  </si>
  <si>
    <t>DUTOS</t>
  </si>
  <si>
    <t>CABEAMENTO</t>
  </si>
  <si>
    <t>QUADRO</t>
  </si>
  <si>
    <t>,</t>
  </si>
  <si>
    <t>CC0110</t>
  </si>
  <si>
    <t>CC0111</t>
  </si>
  <si>
    <t>CC0112</t>
  </si>
  <si>
    <t>CC0113</t>
  </si>
  <si>
    <t>CC0115</t>
  </si>
  <si>
    <t>CC0116</t>
  </si>
  <si>
    <t>CC0114</t>
  </si>
  <si>
    <t>CC0117</t>
  </si>
  <si>
    <t>DADOS E VOZ</t>
  </si>
  <si>
    <t>CC0041</t>
  </si>
  <si>
    <t>CC0042</t>
  </si>
  <si>
    <t>CC0043</t>
  </si>
  <si>
    <t>CC0044</t>
  </si>
  <si>
    <t>CC0080</t>
  </si>
  <si>
    <t>CC0081</t>
  </si>
  <si>
    <t>CC0053</t>
  </si>
  <si>
    <t>CC0054</t>
  </si>
  <si>
    <t>CC0083</t>
  </si>
  <si>
    <t>CC0084</t>
  </si>
  <si>
    <t>PAREDES DIVISÓRIAS E ISOLAMENTO ACUSTICO</t>
  </si>
  <si>
    <t>CC0070</t>
  </si>
  <si>
    <t>CC0071</t>
  </si>
  <si>
    <t>CC0072</t>
  </si>
  <si>
    <t>CC0050</t>
  </si>
  <si>
    <t>CC0051</t>
  </si>
  <si>
    <t>CC0052</t>
  </si>
  <si>
    <t>CC0055</t>
  </si>
  <si>
    <t>EUROPA</t>
  </si>
  <si>
    <t>CC0056</t>
  </si>
  <si>
    <t>CC0057</t>
  </si>
  <si>
    <t>AGUA FRIA</t>
  </si>
  <si>
    <t>CC0120</t>
  </si>
  <si>
    <t>ESGOTO</t>
  </si>
  <si>
    <t>CC0122</t>
  </si>
  <si>
    <t>DRENO - AR CONDICIONADO</t>
  </si>
  <si>
    <t>I</t>
  </si>
  <si>
    <t>SISTEMA DE CLIMATIZAÇÃO - CONFORME PROJETO</t>
  </si>
  <si>
    <t>CC0020</t>
  </si>
  <si>
    <t>GB</t>
  </si>
  <si>
    <t>T</t>
  </si>
  <si>
    <t>TOTAL</t>
  </si>
  <si>
    <t>FORA DO ESCOPO:</t>
  </si>
  <si>
    <t>UN</t>
  </si>
  <si>
    <t>M2</t>
  </si>
  <si>
    <t>APLICAÇÃO DE FUNDO SELADOR ACRÍLICO EM TETO, UMA DEMÃO. AF_06/2014</t>
  </si>
  <si>
    <t>APLICAÇÃO DE FUNDO SELADOR ACRÍLICO EM PAREDES, UMA DEMÃO. AF_06/2014</t>
  </si>
  <si>
    <t>APLICAÇÃO MANUAL DE PINTURA COM TINTA LÁTEX ACRÍLICA EM TETO, DUAS DEMÃOS. AF_06/2014</t>
  </si>
  <si>
    <t>APLICAÇÃO MANUAL DE PINTURA COM TINTA LÁTEX ACRÍLICA EM PAREDES, DUAS DEMÃOS. AF_06/2014</t>
  </si>
  <si>
    <t>APLICAÇÃO E LIXAMENTO DE MASSA LÁTEX EM TETO, DUAS DEMÃOS. AF_06/2014</t>
  </si>
  <si>
    <t>APLICAÇÃO E LIXAMENTO DE MASSA LÁTEX EM PAREDES, DUAS DEMÃOS. AF_06/2014</t>
  </si>
  <si>
    <t>M</t>
  </si>
  <si>
    <t>TUBO PVC, SERIE NORMAL, ESGOTO PREDIAL, DN 50 MM, FORNECIDO E INSTALADO EM RAMAL DE DESCARGA OU RAMAL DE ESGOTO SANITÁRIO. AF_12/2014</t>
  </si>
  <si>
    <t>LUVA SIMPLES, PVC, SERIE NORMAL, ESGOTO PREDIAL, DN 50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</si>
  <si>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</si>
  <si>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JOELHO 90 GRAUS, PVC, SERIE NORMAL, ESGOTO PREDIAL, DN 50 MM, JUNTA ELÁSTICA, FORNECIDO E INSTALADO EM PRUMADA DE ESGOTO SANITÁRIO OU VENTILAÇÃO. AF_12/2014</t>
  </si>
  <si>
    <t>JOELHO 45 GRAUS, PVC, SERIE NORMAL, ESGOTO PREDIAL, DN 50 MM, JUNTA ELÁSTICA, FORNECIDO E INSTALADO EM PRUMADA DE ESGOTO SANITÁRIO OU VENTILAÇÃO. AF_12/2014</t>
  </si>
  <si>
    <t>TUBO, PVC, SOLDÁVEL, DN 25MM, INSTALADO EM DRENO DE AR-CONDICIONADO - FORNECIMENTO E INSTALAÇÃO. AF_12/2014</t>
  </si>
  <si>
    <t>JOELHO 90 GRAUS, PVC, SOLDÁVEL, DN 25MM, INSTALADO EM DRENO DE AR-CONDICIONADO - FORNECIMENTO E INSTALAÇÃO. AF_12/2014</t>
  </si>
  <si>
    <t>REGISTRO DE GAVETA BRUTO, LATÃO, ROSCÁVEL, 3/4", COM ACABAMENTO E CANOPLA CROMADOS - FORNECIMENTO E INSTALAÇÃO. AF_08/2021</t>
  </si>
  <si>
    <t>FURO EM CONCRETO PARA DIÂMETROS MAIORES QUE 75 MM. AF_05/2015</t>
  </si>
  <si>
    <t>ENGENHEIRO CIVIL DE OBRA JUNIOR COM ENCARGOS COMPLEMENTARES</t>
  </si>
  <si>
    <t>MESTRE DE OBRAS COM ENCARGOS COMPLEMENTARES</t>
  </si>
  <si>
    <t>FIXAÇÃO DE TUBOS HORIZONTAIS DE PVC, CPVC OU COBRE DIÂMETROS MENORES OU IGUAIS A 40 MM OU ELETROCALHAS ATÉ 150MM DE LARGURA, COM ABRAÇADEIRA METÁLICA RÍGIDA TIPO D 1/2, FIXADA EM PERFILADO EM LAJE. AF_05/2015</t>
  </si>
  <si>
    <t>ELETRODUTO FLEXÍVEL CORRUGADO REFORÇADO, PVC, DN 32 MM (1"), PARA CIRCUITOS TERMINAIS, INSTALADO EM PAREDE - FORNECIMENTO E INSTALAÇÃO. AF_12/2015</t>
  </si>
  <si>
    <t>CABO DE COBRE FLEXÍVEL ISOLADO, 2,5 MM², ANTI-CHAMA 450/750 V, PARA CIRCUITOS TERMINAIS - FORNECIMENTO E INSTALAÇÃO. AF_12/2015</t>
  </si>
  <si>
    <t>CABO DE COBRE FLEXÍVEL ISOLADO, 2,5 MM², ANTI-CHAMA 0,6/1,0 KV, PARA CIRCUITOS TERMINAIS - FORNECIMENTO E INSTALAÇÃO. AF_12/2015</t>
  </si>
  <si>
    <t>CABO DE COBRE FLEXÍVEL ISOLADO, 4 MM², ANTI-CHAMA 450/750 V, PARA CIRCUITOS TERMINAIS - FORNECIMENTO E INSTALAÇÃO. AF_12/2015</t>
  </si>
  <si>
    <t>CAIXA OCTOGONAL 4" X 4", PVC, INSTALADA EM LAJE - FORNECIMENTO E INSTALAÇÃO. AF_12/2015</t>
  </si>
  <si>
    <t>CAIXA RETANGULAR 4" X 2" MÉDIA (1,30 M DO PISO), PVC, INSTALADA EM PAREDE - FORNECIMENTO E INSTALAÇÃO. AF_12/2015</t>
  </si>
  <si>
    <t>MES</t>
  </si>
  <si>
    <t>REMOÇÃO DE FORROS DE DRYWALL, PVC E FIBROMINERAL, DE FORMA MANUAL, SEM REAPROVEITAMENTO. AF_12/2017</t>
  </si>
  <si>
    <t>REMOÇÃO DE PORTAS, DE FORMA MANUAL, SEM REAPROVEITAMENTO. AF_12/2017</t>
  </si>
  <si>
    <t>SOLEIRA EM GRANITO, LARGURA 15 CM, ESPESSURA 2,0 CM. AF_09/2020</t>
  </si>
  <si>
    <t>CABO DE COBRE FLEXÍVEL ISOLADO, 10 MM², 0,6/1,0 KV, PARA REDE AÉREA DE DISTRIBUIÇÃO DE ENERGIA ELÉTRICA DE BAIXA TENSÃO - FORNECIMENTO E INSTALAÇÃO. AF_07/2020</t>
  </si>
  <si>
    <t>PINTURA TINTA DE ACABAMENTO (PIGMENTADA) ESMALTE SINTÉTICO ACETINADO EM MADEIRA, 2 DEMÃOS. AF_01/2021</t>
  </si>
  <si>
    <t>TAXA ART  - CONTRATO ACIMA DE 15000</t>
  </si>
  <si>
    <t>TX</t>
  </si>
  <si>
    <t>ELABORAÇÃO DE PGRCC - HORA DE ENGENHARIA</t>
  </si>
  <si>
    <t>PLACA DE OBRA (PARA CONSTRUCAO CIVIL) EM CHAPA GALVANIZADA N. 22, ADESIVADA DE (2,0 X 1,10M)</t>
  </si>
  <si>
    <t>UND</t>
  </si>
  <si>
    <t>ENGENHEIRO PLENO - ESPECIALISTA EM ACUSTICA</t>
  </si>
  <si>
    <t>LIMPEZA FINA GERAL PARA ENTREGA DE OBRA</t>
  </si>
  <si>
    <t>LOCAÇÃO DE CAÇAMBA INCLUINDO TAXA DE DESTINAÇÃO DE RESÍDUOS (CLASSE A E CLASSE B)</t>
  </si>
  <si>
    <t>REMOÇÃO DE PISO ELEVADO - COM REAPROVEITAMENTO</t>
  </si>
  <si>
    <t>RETIRADA / FECHAMENTO / ISOLAMENTO DE INSTALAÇÕES ELÉTRICA E AR CONDICIONADO</t>
  </si>
  <si>
    <t>DESMONTAGEM E REMOÇÃO DE DIVISÓRIAS EM MDF E VIDRO</t>
  </si>
  <si>
    <t>PISO ELEVADO: MONTAGEM DE PISO ELEVADO (EXISTENTE), PISO FLUTUANTE 13CM LÃ DE ROCHA DE 64 KG/M³, MANTA MULTIMPACT 10MM PERIMETRAL, INCLUSÃO DE SAPATA COM AMORTECIMENTO DE VIBRAÇÃO</t>
  </si>
  <si>
    <t>PISO VINÍLICO TARKETT - LINHA SQUARE, COLEÇÃO SET COM BASE ACUSTICA REF. 24064201 91,44X91,44CM</t>
  </si>
  <si>
    <t>RETIRADA DE LUMINÁRIAS - COM REAPROVEITAMENTO</t>
  </si>
  <si>
    <t>SISTEMA DE CLIMATIZAÇÃO E EXAUSTÃO CONFORME PROJETO ESPECÍFICO (EVAPORADORA VRF / COIFA / VENTILADOR EXAUSTÃO / REDE FRIGORÍGENA ) - FORNECIMENTO E INSTALAÇÃO COMPLETO CONFORME PROJETO</t>
  </si>
  <si>
    <t>CABO UTP CAT 6</t>
  </si>
  <si>
    <t>CERTIFICAÇÃO DE PONTOS DE DADOS</t>
  </si>
  <si>
    <t>PT</t>
  </si>
  <si>
    <t>ADEQUAÇÃO DO RACK EXISTENTE</t>
  </si>
  <si>
    <t>RELOCAÇÃO DE PONTO DE LOGICA</t>
  </si>
  <si>
    <t>REVESTIMENTO ACÚSTICO AMBI 16.1 IGNÍFUO ESPESSURA 6 CM FIXADO EM MONTANTES PRÓPRIOS E PREENCHIDOS EM LÃ DE ROCHA DE 64 KG/M³ - COR BRANCO - COM ACABAMENTO INFERIOR COM 10CM ALTURA (RODAPE)</t>
  </si>
  <si>
    <t>REVESTIMENTO ACÚSTICO AMBI 16.1 IGNÍFUO ESPESSURA 6 CM FIXADO EM MONTANTES PRÓPRIOS E PREENCHIDOS EM LÃ DE ROCHA DE 64 KG/M³ - COR COBALTO - COM ACABAMENTO INFERIOR COM 10CM ALTURA (RODAPE)</t>
  </si>
  <si>
    <t>REVESTIMENTO ACÚSTICO AMBI BRASIL MODELO LISO CF0 - PLACAS DE 595 X 595 X 15 MM COM ENCAIXE MACHO / FEMEA PARA PAREDE - MDF 15 MM COR LOURO CLARO - COM ACABAMENTO INFERIOR COM 10CM ALTURA (RODAPE)</t>
  </si>
  <si>
    <t>FORRO ACÚSTICO AMBI 16.1 ESPESSURA 6CM FIXADO EM MONTANTES PRÓPRIOS COM SISTEMA ISOFLEX E PREENCHIMENTO EM LÃ DE ROCHA DE 64 KG/M³ - COR BRANCO</t>
  </si>
  <si>
    <t>FORRO ACÚSTICO AMBI 16.1 ESPESSURA 6CM FIXADO EM MONTANTES PRÓPRIOS COM SISTEMA ISOFLEX E PREENCHIMENTO EM LÃ DE ROCHA DE 64 KG/M³ - COR PRETO</t>
  </si>
  <si>
    <t>PORTAS ACÚSTICAS (0,80 X 2,10 X 35 CM), INCLUSO FERRAGENS E DOBRADIÇAS</t>
  </si>
  <si>
    <t>JANELA ACUSTICA COM VIDRO DUPLO LAMINADO COM CAMARA DE AR (2,00 X 1,30) M</t>
  </si>
  <si>
    <t>JANELA ACUSTICA COM VIDRO DUPLO LAMINADO COM CAMARA DE AR (1,00 X 1,00) M</t>
  </si>
  <si>
    <t>DEMOLIÇÃO E RETIRADA MANUAL DE PORCELANATO SOBRE PISO ELEVADO</t>
  </si>
  <si>
    <t>SANCA DRY WALL PERFORMA 1 LADO (FECHAMENTO VERTICAL)</t>
  </si>
  <si>
    <t>ALÇAPÃO 60X60 EM CHAPA DUPLA DE DRY WALL COM VEDAÇÃO ACUSTICA - ALÇAPÃO KNAUF F-TEC ESTANQUE P/A/F</t>
  </si>
  <si>
    <t>INTERRUPTOR BIPOLAR (1 MÓDULO), 10A/250V, INCLUINDO SUPORTE E PLACA - PADRÃO NBR 14136 (REF.: PIAL BTICINO OU EQUIVALENTE)</t>
  </si>
  <si>
    <t>CJ</t>
  </si>
  <si>
    <t>TOMADA 2P+T (1 MÓDULO), 20A - INCLUINDO SUPORTE E PLACA - PADRÃO NBR 14136 (REF.: PIAL BTICINO OU EQUIVALENTE)</t>
  </si>
  <si>
    <t>TOMADA 2P+T (2 MÓDULOS), 20A - INCLUINDO SUPORTE E PLACA - PADRÃO NBR 14136 (REF.: PIAL BTICINO OU EQUIVALENTE)</t>
  </si>
  <si>
    <t>TOMADA RJ45 (1 MÓDULO) - INCLUINDO SUPORTE E PLACA - PADRÃO NBR 14136 (REF.: PIAL BTICINO OU EQUIVALENTE)</t>
  </si>
  <si>
    <t>TOMADA RJ11 (1 MÓDULO) - INCLUINDO SUPORTE E PLACA - PADRÃO NBR 14136 (REF.: PIAL BTICINO OU EQUIVALENTE)</t>
  </si>
  <si>
    <t>QUADRO DE DISTRIBUIÇÃO COM BARRAMENTO PARA ATÉ 12 DISJUNTORES - 100A</t>
  </si>
  <si>
    <t>DISJUNTOR A SECO 1P10A. Disjuntor Siemens, Schneider, ABB, Steck ou equivalente</t>
  </si>
  <si>
    <t>DISJUNTOR A SECO 1P20A. Disjuntor Siemens, Schneider, ABB, Steck ou equivalente</t>
  </si>
  <si>
    <t>DISJUNTOR A SECO 2P15A. Disjuntor Siemens, Schneider, ABB, Steck ou equivalente</t>
  </si>
  <si>
    <t>DISJUNTOR A SECO 3P50A. Disjuntor Siemens, Schneider, ABB, Steck ou equivalente</t>
  </si>
  <si>
    <t>DISJUNTOR A SECO 3P20A. Disjuntor Siemens, Schneider, ABB, Steck ou equivalente</t>
  </si>
  <si>
    <t>DISPOSITIVO DPS CLASSE II, 1 POLO, TENSAO MAXIMA DE 175 V, CORRENTE MAXIMA DE *45* KA (TIPO AC)</t>
  </si>
  <si>
    <t>DISPOSITIVO DR, 4 POLOS, SENSIBILIDADE DE 300 MA, CORRENTE DE 40 A, TIPO AC</t>
  </si>
  <si>
    <t>SERVIÇOS CIVIS - LIGAÇÃO DA REDE DE ÁGUA NOVA A REDE EXISTENTE (INCLUINDO RETIRADA E RECOLOCAÇÃO DE FORROS)</t>
  </si>
  <si>
    <t>SERVIÇOS CIVIS - LIGAÇÃO DA REDE DE ESGOTO A REDE EXISTENTE (INCLUINDO ABERTURA E FECHAMENTO DE RASGO)</t>
  </si>
  <si>
    <t>EXECUÇÃO DE TAPUME COM COMPENSADO DE MADEIRA - PRENSADO (TETO-PISO) COM CALÇOS - PRESERVANDO PISO E FORRO EXISTENTE</t>
  </si>
  <si>
    <t xml:space="preserve">MES   </t>
  </si>
  <si>
    <t>MOBILIZAÇÃO / DESMOBILIZAÇÃO DE CONTAINER - TRANSPORTE</t>
  </si>
  <si>
    <t>TRILHO PARA ESTUDIO SUSPENSO 3M - RS</t>
  </si>
  <si>
    <t>ADAPTADOR G4 / 135MM</t>
  </si>
  <si>
    <t>LUMINÁRIA QUADRADA DE EMBUTIR COM FECHAMENTO EM ACRÍLICO DIFUSO - 62,50 X 62,50 CM PAINEL DE LED 48 W - 4.000 K</t>
  </si>
  <si>
    <t>FITA LED BRILIA MULTITEMPERATURA - LUZ PARA CIME - BANCADA COZINHA COMPRIMENTO 4,50 M / LED 13W/M IP20 CAIXA COM 2M</t>
  </si>
  <si>
    <t>FITA LED BRILIA MULTITEMPERATURA - LUZ PARA CIME - BANCADA COZINHA COMPRIMENTO 2,85 M / LED 13W/M IP20</t>
  </si>
  <si>
    <t>PAREDE ACÚSTICA 16,2 M COM BARREIRA ACÚSTICA 2MM 1666 KG/M³ - CHAPA DUPLA PHONIQUE COM CAMARA DE AR ESTRUTURA EM MONTANTES 48 MM COM SISTEMA ISOWALL DE FIXAÇÃO E PREENCHIMENTO EM LÃ DE ROCHA 64 KG/M³</t>
  </si>
  <si>
    <t>REVESTIMENTO ACÚSTICO 11,7 CM COM BARREIRA ACÚSTICA 2 MM 1666 KG/M³ DUPLA PHONIQUE ESTRUTURA EM MONTANTES 90 MM COM SISTEMA ISOWALL DE FIXAÇÃO E PREENCHIMENTO EM LÃ DE ROCHA DE 64 KG/M³</t>
  </si>
  <si>
    <t>REVESTIMENTO EM CHAPA SIMPLES DE DRYWALL RF PARA FECHAMENTO DO VÃO DA JANELA FIXAÇÃO NA ESTRUTURA DO REVESTIMENTO ACÚSTICO 11,70 CM</t>
  </si>
  <si>
    <t>FORRO ACÚSTICO ISOLANTE COM BARREIRA ACÚSTICA 2 MM 1666 KG/M³ - CHAPA DUPLA PHONIQUE - ESTRUTURA EM MONTANTES 48 MM COM SISTEMA ISOWALL ISOFLEX DE FIXAÇÃO E PREENCHIMENTO EM LÃ DE ROCHA 64 KG/M³</t>
  </si>
  <si>
    <t>FORRO DRY WALL EM CHAPA SIMPLES MONTANTES 48 MM COM SISTEMA ISOFLEX E PREENCHIMENTO EM LÃ DE ROCHA 64 KG/M³</t>
  </si>
  <si>
    <t>TUBO, PVC, SOLDÁVEL, DN 25MM, INSTALADO EM RAMAL OU SUB-RAMAL DE ÁGUA - FORNECIMENTO E INSTALAÇÃO. AF_06/2022</t>
  </si>
  <si>
    <t>JOELHO 90 GRAUS, PVC, SOLDÁVEL, DN 25MM, INSTALADO EM RAMAL OU SUB-RAMAL DE ÁGUA - FORNECIMENTO E INSTALAÇÃO. AF_06/2022</t>
  </si>
  <si>
    <t>JOELHO 90 GRAUS COM BUCHA DE LATÃO, PVC, SOLDÁVEL, DN 25MM, X 3/4  INSTALADO EM RAMAL OU SUB-RAMAL DE ÁGUA - FORNECIMENTO E INSTALAÇÃO. AF_06/2022</t>
  </si>
  <si>
    <t>TE, PVC, SOLDÁVEL, DN 25MM, INSTALADO EM RAMAL OU SUB-RAMAL DE ÁGUA - FORNECIMENTO E INSTALAÇÃO. AF_06/2022</t>
  </si>
  <si>
    <t xml:space="preserve">LOCACAO DE CONTAINER 2,30 X 6,00 M, ALT. 2,50 M, COM 1 SANITARIO, PARA ESCRITORIO, COMPLETO, SEM DIVISORIAS INTERNAS (NAO INCLUI MOBILIZACAO/DESMOBILIZACAO)                                                                                                                                                                                                                                                                                                                                              </t>
  </si>
  <si>
    <t xml:space="preserve">LOCACAO DE CONTAINER 2,30 X 4,30 M, ALT. 2,50 M, PARA SANITARIO, COM 3 BACIAS, 4 CHUVEIROS, 1 LAVATORIO E 1 MICTORIO (NAO INCLUI MOBILIZACAO/DESMOBILIZACAO)                                                                                                                                                                                                                                                                                                                                              </t>
  </si>
  <si>
    <t>CC0126</t>
  </si>
  <si>
    <t>ELETRODUTO DE AÇO GALVANIZADO, CLASSE LEVE, DN 20 MM (3/4), APARENTE, INSTALADO EM TETO - FORNECIMENTO E INSTALAÇÃO. AF_11/2016_P</t>
  </si>
  <si>
    <t xml:space="preserve">CONTRATANTE: </t>
  </si>
  <si>
    <t>SENAC- PR</t>
  </si>
  <si>
    <t>ASPEN ENGENHARIA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</si>
</sst>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 numFmtId="166" formatCode="_ * #,##0.00_ ;_ * \-#,##0.00_ ;_ * &quot;-&quot;??_ ;_ @_ "/>
    <numFmt numFmtId="167" formatCode="_(* #,##0.00_);_(* \(#,##0.00\);_(* \-??_);_(@_)"/>
    <numFmt numFmtId="168" formatCode="_([$€]* #,##0.00_);_([$€]* \(#,##0.00\);_([$€]* \-??_);_(@_)"/>
    <numFmt numFmtId="169" formatCode="_ * #\,##0\.00_ ;_ * \-#\,##0\.00_ ;_ * &quot;-&quot;??_ ;_ @_ "/>
    <numFmt numFmtId="170" formatCode="[$-416]mmm\-yy;@"/>
    <numFmt numFmtId="171" formatCode="_-[$R$-416]\ * #,##0.00_-;\-[$R$-416]\ * #,##0.00_-;_-[$R$-416]\ * &quot;-&quot;??_-;_-@_-"/>
    <numFmt numFmtId="172" formatCode="[$-416]mmmm\-yy;@"/>
    <numFmt numFmtId="173" formatCode="#,##0.00\ ;&quot; (&quot;#,##0.00\);&quot; -&quot;#\ ;@\ "/>
    <numFmt numFmtId="174" formatCode="&quot; R$ &quot;#,##0.00\ ;&quot; R$ (&quot;#,##0.00\);&quot; R$ -&quot;#\ ;@\ "/>
    <numFmt numFmtId="175" formatCode="_-&quot;R$ &quot;* #,##0.00_-;&quot;-R$ &quot;* #,##0.00_-;_-&quot;R$ &quot;* \-??_-;_-@_-"/>
    <numFmt numFmtId="176" formatCode="_-* #,##0.00_-;\-* #,##0.00_-;_-* \-??_-;_-@_-"/>
  </numFmts>
  <fonts count="74" x14ac:knownFonts="1">
    <font>
      <sz val="11"/>
      <color theme="1"/>
      <name val="Calibri"/>
      <family val="2"/>
      <scheme val="minor"/>
    </font>
    <font>
      <b/>
      <sz val="12"/>
      <name val="Arial"/>
      <family val="2"/>
    </font>
    <font>
      <sz val="12"/>
      <name val="Arial"/>
      <family val="2"/>
    </font>
    <font>
      <b/>
      <sz val="10"/>
      <name val="Arial"/>
      <family val="2"/>
    </font>
    <font>
      <sz val="10"/>
      <name val="Arial"/>
      <family val="2"/>
    </font>
    <font>
      <sz val="8"/>
      <name val="Arial"/>
      <family val="2"/>
    </font>
    <font>
      <sz val="11"/>
      <color indexed="8"/>
      <name val="Calibri"/>
      <family val="2"/>
    </font>
    <font>
      <b/>
      <sz val="15"/>
      <color indexed="48"/>
      <name val="Calibri"/>
      <family val="2"/>
    </font>
    <font>
      <sz val="10"/>
      <name val="Arial"/>
      <family val="2"/>
    </font>
    <font>
      <sz val="9"/>
      <name val="Arial"/>
      <family val="2"/>
    </font>
    <font>
      <b/>
      <sz val="12"/>
      <color indexed="8"/>
      <name val="Arial"/>
      <family val="2"/>
    </font>
    <font>
      <sz val="12"/>
      <color indexed="8"/>
      <name val="Arial"/>
      <family val="2"/>
    </font>
    <font>
      <sz val="8"/>
      <name val="Calibri"/>
      <family val="2"/>
    </font>
    <font>
      <sz val="8"/>
      <color indexed="8"/>
      <name val="Arial"/>
      <family val="2"/>
    </font>
    <font>
      <b/>
      <sz val="8"/>
      <color indexed="8"/>
      <name val="Arial"/>
      <family val="2"/>
    </font>
    <font>
      <b/>
      <sz val="12"/>
      <color indexed="8"/>
      <name val="Calibri"/>
      <family val="2"/>
    </font>
    <font>
      <sz val="12"/>
      <color indexed="8"/>
      <name val="Calibri"/>
      <family val="2"/>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sz val="12"/>
      <color rgb="FFFF0000"/>
      <name val="Arial"/>
      <family val="2"/>
    </font>
    <font>
      <b/>
      <sz val="12"/>
      <color rgb="FFFF0000"/>
      <name val="Arial"/>
      <family val="2"/>
    </font>
    <font>
      <sz val="12"/>
      <color theme="1"/>
      <name val="Arial"/>
      <family val="2"/>
    </font>
    <font>
      <sz val="8"/>
      <color theme="1"/>
      <name val="Arial"/>
      <family val="2"/>
    </font>
    <font>
      <sz val="8"/>
      <color theme="0"/>
      <name val="Arial"/>
      <family val="2"/>
    </font>
    <font>
      <b/>
      <sz val="20"/>
      <color theme="1"/>
      <name val="Calibri"/>
      <family val="2"/>
      <scheme val="minor"/>
    </font>
    <font>
      <sz val="12"/>
      <color rgb="FF006100"/>
      <name val="Arial"/>
      <family val="2"/>
    </font>
    <font>
      <b/>
      <sz val="12"/>
      <color rgb="FF006100"/>
      <name val="Arial"/>
      <family val="2"/>
    </font>
    <font>
      <b/>
      <sz val="12"/>
      <color theme="1"/>
      <name val="Arial"/>
      <family val="2"/>
    </font>
    <font>
      <b/>
      <sz val="12"/>
      <color rgb="FFFF0000"/>
      <name val="Calibri"/>
      <family val="2"/>
      <scheme val="minor"/>
    </font>
    <font>
      <sz val="12"/>
      <color rgb="FFFF0000"/>
      <name val="Calibri"/>
      <family val="2"/>
      <scheme val="minor"/>
    </font>
    <font>
      <sz val="12"/>
      <color rgb="FF000000"/>
      <name val="Arial"/>
      <family val="2"/>
    </font>
    <font>
      <sz val="10"/>
      <color rgb="FFFF0000"/>
      <name val="Arial"/>
      <family val="2"/>
    </font>
    <font>
      <b/>
      <sz val="20"/>
      <color theme="1"/>
      <name val="Arial"/>
      <family val="2"/>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sz val="12"/>
      <color rgb="FF006100"/>
      <name val="Calibri"/>
      <family val="2"/>
      <scheme val="minor"/>
    </font>
    <font>
      <sz val="10"/>
      <name val="Arial"/>
      <family val="2"/>
    </font>
    <font>
      <b/>
      <sz val="16"/>
      <name val="Calibri"/>
      <family val="2"/>
      <scheme val="minor"/>
    </font>
    <font>
      <sz val="8"/>
      <name val="Calibri"/>
      <family val="2"/>
      <scheme val="minor"/>
    </font>
    <font>
      <sz val="12"/>
      <color theme="8" tint="-0.499984740745262"/>
      <name val="Calibri"/>
      <family val="2"/>
      <scheme val="minor"/>
    </font>
    <font>
      <sz val="16"/>
      <name val="Calibri"/>
      <family val="2"/>
      <scheme val="minor"/>
    </font>
    <font>
      <u/>
      <sz val="12"/>
      <color theme="1"/>
      <name val="Calibri"/>
      <family val="2"/>
      <scheme val="minor"/>
    </font>
    <font>
      <sz val="11"/>
      <color indexed="1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9"/>
      <name val="Calibri"/>
      <family val="2"/>
    </font>
    <font>
      <u/>
      <sz val="10"/>
      <color indexed="12"/>
      <name val="Arial"/>
      <family val="2"/>
    </font>
    <font>
      <b/>
      <sz val="11"/>
      <color indexed="8"/>
      <name val="Calibri"/>
      <family val="2"/>
    </font>
    <font>
      <sz val="11"/>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theme="1"/>
      <name val="Arial"/>
      <family val="2"/>
    </font>
    <font>
      <b/>
      <sz val="12"/>
      <color rgb="FF0070C0"/>
      <name val="Calibri"/>
      <family val="2"/>
      <scheme val="minor"/>
    </font>
    <font>
      <b/>
      <sz val="18"/>
      <color rgb="FF0070C0"/>
      <name val="Calibri"/>
      <family val="2"/>
      <scheme val="minor"/>
    </font>
  </fonts>
  <fills count="59">
    <fill>
      <patternFill patternType="none"/>
    </fill>
    <fill>
      <patternFill patternType="gray125"/>
    </fill>
    <fill>
      <patternFill patternType="solid">
        <fgColor indexed="8"/>
        <bgColor indexed="58"/>
      </patternFill>
    </fill>
    <fill>
      <patternFill patternType="solid">
        <fgColor rgb="FFC6EFCE"/>
      </patternFill>
    </fill>
    <fill>
      <patternFill patternType="solid">
        <fgColor theme="0" tint="-0.14999847407452621"/>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indexed="9"/>
        <b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4"/>
      </patternFill>
    </fill>
    <fill>
      <patternFill patternType="solid">
        <fgColor indexed="41"/>
        <bgColor indexed="9"/>
      </patternFill>
    </fill>
    <fill>
      <patternFill patternType="solid">
        <fgColor indexed="29"/>
      </patternFill>
    </fill>
    <fill>
      <patternFill patternType="solid">
        <fgColor indexed="45"/>
        <bgColor indexed="29"/>
      </patternFill>
    </fill>
    <fill>
      <patternFill patternType="solid">
        <fgColor indexed="29"/>
        <bgColor indexed="45"/>
      </patternFill>
    </fill>
    <fill>
      <patternFill patternType="solid">
        <fgColor indexed="47"/>
        <bgColor indexed="24"/>
      </patternFill>
    </fill>
    <fill>
      <patternFill patternType="solid">
        <fgColor indexed="26"/>
      </patternFill>
    </fill>
    <fill>
      <patternFill patternType="solid">
        <fgColor indexed="42"/>
        <bgColor indexed="27"/>
      </patternFill>
    </fill>
    <fill>
      <patternFill patternType="solid">
        <fgColor indexed="26"/>
        <bgColor indexed="9"/>
      </patternFill>
    </fill>
    <fill>
      <patternFill patternType="solid">
        <fgColor indexed="24"/>
        <bgColor indexed="22"/>
      </patternFill>
    </fill>
    <fill>
      <patternFill patternType="solid">
        <fgColor indexed="27"/>
        <bgColor indexed="42"/>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4"/>
        <bgColor indexed="31"/>
      </patternFill>
    </fill>
    <fill>
      <patternFill patternType="solid">
        <fgColor indexed="22"/>
        <bgColor indexed="24"/>
      </patternFill>
    </fill>
    <fill>
      <patternFill patternType="solid">
        <fgColor indexed="43"/>
      </patternFill>
    </fill>
    <fill>
      <patternFill patternType="solid">
        <fgColor indexed="11"/>
        <bgColor indexed="49"/>
      </patternFill>
    </fill>
    <fill>
      <patternFill patternType="solid">
        <fgColor indexed="43"/>
        <bgColor indexed="26"/>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hair">
        <color indexed="64"/>
      </left>
      <right style="hair">
        <color indexed="64"/>
      </right>
      <top style="hair">
        <color indexed="64"/>
      </top>
      <bottom style="hair">
        <color indexed="64"/>
      </bottom>
      <diagonal/>
    </border>
    <border>
      <left/>
      <right/>
      <top style="thick">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hair">
        <color auto="1"/>
      </right>
      <top style="hair">
        <color auto="1"/>
      </top>
      <bottom style="hair">
        <color auto="1"/>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s>
  <cellStyleXfs count="673">
    <xf numFmtId="0" fontId="0" fillId="0" borderId="0"/>
    <xf numFmtId="167" fontId="5" fillId="0" borderId="0"/>
    <xf numFmtId="0" fontId="18" fillId="3" borderId="0" applyNumberFormat="0" applyBorder="0" applyAlignment="0" applyProtection="0"/>
    <xf numFmtId="0" fontId="4" fillId="0" borderId="0"/>
    <xf numFmtId="168" fontId="2" fillId="0" borderId="0" applyFill="0" applyBorder="0" applyAlignment="0" applyProtection="0"/>
    <xf numFmtId="165" fontId="17" fillId="0" borderId="0" applyFont="0" applyFill="0" applyBorder="0" applyAlignment="0" applyProtection="0"/>
    <xf numFmtId="0" fontId="8" fillId="0" borderId="0"/>
    <xf numFmtId="0" fontId="4" fillId="0" borderId="0"/>
    <xf numFmtId="0" fontId="4" fillId="0" borderId="0"/>
    <xf numFmtId="0" fontId="6" fillId="0" borderId="0"/>
    <xf numFmtId="0" fontId="4" fillId="0" borderId="0"/>
    <xf numFmtId="0" fontId="2" fillId="0" borderId="0"/>
    <xf numFmtId="0" fontId="4" fillId="0" borderId="0"/>
    <xf numFmtId="0" fontId="2" fillId="0" borderId="1"/>
    <xf numFmtId="0" fontId="4" fillId="0" borderId="0"/>
    <xf numFmtId="0" fontId="2" fillId="2" borderId="0" applyNumberFormat="0" applyBorder="0" applyAlignment="0" applyProtection="0"/>
    <xf numFmtId="0" fontId="2" fillId="0" borderId="0" applyNumberFormat="0" applyBorder="0" applyAlignment="0"/>
    <xf numFmtId="9" fontId="17"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164" fontId="17"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164" fontId="4" fillId="0" borderId="0" applyFont="0" applyFill="0" applyBorder="0" applyAlignment="0" applyProtection="0"/>
    <xf numFmtId="164" fontId="8" fillId="0" borderId="0" applyFont="0" applyFill="0" applyBorder="0" applyAlignment="0" applyProtection="0"/>
    <xf numFmtId="0" fontId="7" fillId="0" borderId="2" applyNumberFormat="0" applyFill="0" applyAlignment="0" applyProtection="0"/>
    <xf numFmtId="43" fontId="17" fillId="0" borderId="0" applyFont="0" applyFill="0" applyBorder="0" applyAlignment="0" applyProtection="0"/>
    <xf numFmtId="43" fontId="17" fillId="0" borderId="0" applyFont="0" applyFill="0" applyBorder="0" applyAlignment="0" applyProtection="0"/>
    <xf numFmtId="0" fontId="43" fillId="0" borderId="0"/>
    <xf numFmtId="44" fontId="3" fillId="0" borderId="0" applyFill="0" applyBorder="0" applyAlignment="0" applyProtection="0"/>
    <xf numFmtId="0" fontId="25" fillId="0" borderId="0"/>
    <xf numFmtId="0" fontId="25" fillId="0" borderId="0"/>
    <xf numFmtId="0" fontId="6" fillId="0" borderId="0"/>
    <xf numFmtId="0" fontId="6" fillId="0" borderId="0"/>
    <xf numFmtId="9" fontId="6" fillId="0" borderId="0" applyFont="0" applyFill="0" applyBorder="0" applyAlignment="0" applyProtection="0"/>
    <xf numFmtId="0" fontId="4" fillId="0" borderId="0" applyBorder="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1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1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8"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6"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3" fillId="38" borderId="0" applyNumberFormat="0" applyBorder="0" applyAlignment="0" applyProtection="0"/>
    <xf numFmtId="0" fontId="63" fillId="38" borderId="0" applyNumberFormat="0" applyBorder="0" applyAlignment="0" applyProtection="0"/>
    <xf numFmtId="0" fontId="63" fillId="19"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3" fillId="40" borderId="0" applyNumberFormat="0" applyBorder="0" applyAlignment="0" applyProtection="0"/>
    <xf numFmtId="0" fontId="63" fillId="41" borderId="0" applyNumberFormat="0" applyBorder="0" applyAlignment="0" applyProtection="0"/>
    <xf numFmtId="0" fontId="63" fillId="41" borderId="0" applyNumberFormat="0" applyBorder="0" applyAlignment="0" applyProtection="0"/>
    <xf numFmtId="0" fontId="63" fillId="40"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2" borderId="0" applyNumberFormat="0" applyBorder="0" applyAlignment="0" applyProtection="0"/>
    <xf numFmtId="0" fontId="63" fillId="43" borderId="0" applyNumberFormat="0" applyBorder="0" applyAlignment="0" applyProtection="0"/>
    <xf numFmtId="0" fontId="63" fillId="19"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63" fillId="21" borderId="0" applyNumberFormat="0" applyBorder="0" applyAlignment="0" applyProtection="0"/>
    <xf numFmtId="0" fontId="63" fillId="34"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5" borderId="0" applyNumberFormat="0" applyBorder="0" applyAlignment="0" applyProtection="0"/>
    <xf numFmtId="0" fontId="63" fillId="31"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3" fillId="40"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19"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45" borderId="0" applyNumberFormat="0" applyBorder="0" applyAlignment="0" applyProtection="0"/>
    <xf numFmtId="0" fontId="63" fillId="21"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22" borderId="0" applyNumberFormat="0" applyBorder="0" applyAlignment="0" applyProtection="0"/>
    <xf numFmtId="0" fontId="63" fillId="46" borderId="0" applyNumberFormat="0" applyBorder="0" applyAlignment="0" applyProtection="0"/>
    <xf numFmtId="0" fontId="63" fillId="46" borderId="0" applyNumberFormat="0" applyBorder="0" applyAlignment="0" applyProtection="0"/>
    <xf numFmtId="0" fontId="63" fillId="47" borderId="0" applyNumberFormat="0" applyBorder="0" applyAlignment="0" applyProtection="0"/>
    <xf numFmtId="0" fontId="63" fillId="48" borderId="0" applyNumberFormat="0" applyBorder="0" applyAlignment="0" applyProtection="0"/>
    <xf numFmtId="0" fontId="63" fillId="39" borderId="0" applyNumberFormat="0" applyBorder="0" applyAlignment="0" applyProtection="0"/>
    <xf numFmtId="0" fontId="63" fillId="39" borderId="0" applyNumberFormat="0" applyBorder="0" applyAlignment="0" applyProtection="0"/>
    <xf numFmtId="0" fontId="63" fillId="40" borderId="0" applyNumberFormat="0" applyBorder="0" applyAlignment="0" applyProtection="0"/>
    <xf numFmtId="0" fontId="63" fillId="49" borderId="0" applyNumberFormat="0" applyBorder="0" applyAlignment="0" applyProtection="0"/>
    <xf numFmtId="0" fontId="55" fillId="12" borderId="0" applyNumberFormat="0" applyBorder="0" applyAlignment="0" applyProtection="0"/>
    <xf numFmtId="0" fontId="54" fillId="1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9" fillId="31" borderId="52" applyNumberFormat="0" applyAlignment="0" applyProtection="0"/>
    <xf numFmtId="0" fontId="59" fillId="31" borderId="52" applyNumberFormat="0" applyAlignment="0" applyProtection="0"/>
    <xf numFmtId="0" fontId="59" fillId="50" borderId="52" applyNumberFormat="0" applyAlignment="0" applyProtection="0"/>
    <xf numFmtId="0" fontId="59" fillId="33" borderId="52" applyNumberFormat="0" applyAlignment="0" applyProtection="0"/>
    <xf numFmtId="0" fontId="59" fillId="33" borderId="52" applyNumberFormat="0" applyAlignment="0" applyProtection="0"/>
    <xf numFmtId="0" fontId="59" fillId="33" borderId="52" applyNumberFormat="0" applyAlignment="0" applyProtection="0"/>
    <xf numFmtId="0" fontId="59" fillId="33" borderId="52" applyNumberFormat="0" applyAlignment="0" applyProtection="0"/>
    <xf numFmtId="0" fontId="59" fillId="33" borderId="52" applyNumberFormat="0" applyAlignment="0" applyProtection="0"/>
    <xf numFmtId="0" fontId="59" fillId="33" borderId="52" applyNumberFormat="0" applyAlignment="0" applyProtection="0"/>
    <xf numFmtId="0" fontId="59" fillId="33" borderId="52" applyNumberFormat="0" applyAlignment="0" applyProtection="0"/>
    <xf numFmtId="0" fontId="59" fillId="33" borderId="52" applyNumberFormat="0" applyAlignment="0" applyProtection="0"/>
    <xf numFmtId="0" fontId="59" fillId="10" borderId="52" applyNumberFormat="0" applyAlignment="0" applyProtection="0"/>
    <xf numFmtId="0" fontId="61" fillId="51" borderId="53" applyNumberFormat="0" applyAlignment="0" applyProtection="0"/>
    <xf numFmtId="0" fontId="61" fillId="52" borderId="53" applyNumberFormat="0" applyAlignment="0" applyProtection="0"/>
    <xf numFmtId="0" fontId="61" fillId="52" borderId="53" applyNumberFormat="0" applyAlignment="0" applyProtection="0"/>
    <xf numFmtId="0" fontId="61" fillId="52" borderId="53" applyNumberFormat="0" applyAlignment="0" applyProtection="0"/>
    <xf numFmtId="0" fontId="61" fillId="52" borderId="53" applyNumberFormat="0" applyAlignment="0" applyProtection="0"/>
    <xf numFmtId="0" fontId="61" fillId="52" borderId="53" applyNumberFormat="0" applyAlignment="0" applyProtection="0"/>
    <xf numFmtId="0" fontId="61" fillId="52" borderId="53" applyNumberFormat="0" applyAlignment="0" applyProtection="0"/>
    <xf numFmtId="0" fontId="61" fillId="52" borderId="53" applyNumberFormat="0" applyAlignment="0" applyProtection="0"/>
    <xf numFmtId="0" fontId="61" fillId="52" borderId="53" applyNumberFormat="0" applyAlignment="0" applyProtection="0"/>
    <xf numFmtId="0" fontId="61" fillId="52" borderId="53" applyNumberFormat="0" applyAlignment="0" applyProtection="0"/>
    <xf numFmtId="0" fontId="61" fillId="52" borderId="53" applyNumberFormat="0" applyAlignment="0" applyProtection="0"/>
    <xf numFmtId="0" fontId="61" fillId="52" borderId="53" applyNumberFormat="0" applyAlignment="0" applyProtection="0"/>
    <xf numFmtId="0" fontId="60" fillId="0" borderId="54" applyNumberFormat="0" applyFill="0" applyAlignment="0" applyProtection="0"/>
    <xf numFmtId="0" fontId="61" fillId="51" borderId="53" applyNumberFormat="0" applyAlignment="0" applyProtection="0"/>
    <xf numFmtId="43" fontId="4" fillId="0" borderId="0" applyFont="0" applyFill="0" applyBorder="0" applyAlignment="0" applyProtection="0"/>
    <xf numFmtId="173" fontId="4" fillId="0" borderId="0" applyFill="0" applyBorder="0" applyAlignment="0" applyProtection="0"/>
    <xf numFmtId="165" fontId="4" fillId="0" borderId="0" applyFont="0" applyFill="0" applyBorder="0" applyAlignment="0" applyProtection="0"/>
    <xf numFmtId="174" fontId="4" fillId="0" borderId="0" applyFill="0" applyBorder="0" applyAlignment="0" applyProtection="0"/>
    <xf numFmtId="0" fontId="63" fillId="40"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53" borderId="0" applyNumberFormat="0" applyBorder="0" applyAlignment="0" applyProtection="0"/>
    <xf numFmtId="0" fontId="63" fillId="43" borderId="0" applyNumberFormat="0" applyBorder="0" applyAlignment="0" applyProtection="0"/>
    <xf numFmtId="0" fontId="63" fillId="47"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54" borderId="0" applyNumberFormat="0" applyBorder="0" applyAlignment="0" applyProtection="0"/>
    <xf numFmtId="0" fontId="63" fillId="48" borderId="0" applyNumberFormat="0" applyBorder="0" applyAlignment="0" applyProtection="0"/>
    <xf numFmtId="0" fontId="63" fillId="55" borderId="0" applyNumberFormat="0" applyBorder="0" applyAlignment="0" applyProtection="0"/>
    <xf numFmtId="0" fontId="63" fillId="55" borderId="0" applyNumberFormat="0" applyBorder="0" applyAlignment="0" applyProtection="0"/>
    <xf numFmtId="0" fontId="63" fillId="55" borderId="0" applyNumberFormat="0" applyBorder="0" applyAlignment="0" applyProtection="0"/>
    <xf numFmtId="0" fontId="63" fillId="55" borderId="0" applyNumberFormat="0" applyBorder="0" applyAlignment="0" applyProtection="0"/>
    <xf numFmtId="0" fontId="63" fillId="55" borderId="0" applyNumberFormat="0" applyBorder="0" applyAlignment="0" applyProtection="0"/>
    <xf numFmtId="0" fontId="63" fillId="55" borderId="0" applyNumberFormat="0" applyBorder="0" applyAlignment="0" applyProtection="0"/>
    <xf numFmtId="0" fontId="63" fillId="55" borderId="0" applyNumberFormat="0" applyBorder="0" applyAlignment="0" applyProtection="0"/>
    <xf numFmtId="0" fontId="63" fillId="55" borderId="0" applyNumberFormat="0" applyBorder="0" applyAlignment="0" applyProtection="0"/>
    <xf numFmtId="0" fontId="63" fillId="35" borderId="0" applyNumberFormat="0" applyBorder="0" applyAlignment="0" applyProtection="0"/>
    <xf numFmtId="0" fontId="63" fillId="56"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44" borderId="0" applyNumberFormat="0" applyBorder="0" applyAlignment="0" applyProtection="0"/>
    <xf numFmtId="0" fontId="63" fillId="57" borderId="0" applyNumberFormat="0" applyBorder="0" applyAlignment="0" applyProtection="0"/>
    <xf numFmtId="0" fontId="63" fillId="40"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3" borderId="0" applyNumberFormat="0" applyBorder="0" applyAlignment="0" applyProtection="0"/>
    <xf numFmtId="0" fontId="63" fillId="49"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63" fillId="58" borderId="0" applyNumberFormat="0" applyBorder="0" applyAlignment="0" applyProtection="0"/>
    <xf numFmtId="0" fontId="57" fillId="34"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36"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57" fillId="22" borderId="52" applyNumberFormat="0" applyAlignment="0" applyProtection="0"/>
    <xf numFmtId="0" fontId="4" fillId="0" borderId="0"/>
    <xf numFmtId="0" fontId="4" fillId="0" borderId="0"/>
    <xf numFmtId="0" fontId="62" fillId="0" borderId="0" applyNumberFormat="0" applyFill="0" applyBorder="0" applyAlignment="0" applyProtection="0"/>
    <xf numFmtId="0" fontId="54" fillId="13" borderId="0" applyNumberFormat="0" applyBorder="0" applyAlignment="0" applyProtection="0"/>
    <xf numFmtId="0" fontId="51" fillId="0" borderId="2" applyNumberFormat="0" applyFill="0" applyAlignment="0" applyProtection="0"/>
    <xf numFmtId="0" fontId="51" fillId="0" borderId="2" applyNumberFormat="0" applyFill="0" applyAlignment="0" applyProtection="0"/>
    <xf numFmtId="0" fontId="52" fillId="0" borderId="55" applyNumberFormat="0" applyFill="0" applyAlignment="0" applyProtection="0"/>
    <xf numFmtId="0" fontId="52" fillId="0" borderId="55" applyNumberFormat="0" applyFill="0" applyAlignment="0" applyProtection="0"/>
    <xf numFmtId="0" fontId="53" fillId="0" borderId="56" applyNumberFormat="0" applyFill="0" applyAlignment="0" applyProtection="0"/>
    <xf numFmtId="0" fontId="53" fillId="0" borderId="56"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55" fillId="12"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7" fillId="16" borderId="52" applyNumberFormat="0" applyAlignment="0" applyProtection="0"/>
    <xf numFmtId="0" fontId="60" fillId="0" borderId="54" applyNumberFormat="0" applyFill="0" applyAlignment="0" applyProtection="0"/>
    <xf numFmtId="44" fontId="4" fillId="0" borderId="0" applyFont="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66" fillId="0" borderId="0" applyFont="0" applyFill="0" applyBorder="0" applyAlignment="0" applyProtection="0"/>
    <xf numFmtId="165" fontId="6" fillId="0" borderId="0" applyFont="0" applyFill="0" applyBorder="0" applyAlignment="0" applyProtection="0"/>
    <xf numFmtId="0" fontId="56" fillId="34"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34" borderId="0" applyNumberFormat="0" applyBorder="0" applyAlignment="0" applyProtection="0"/>
    <xf numFmtId="0" fontId="4" fillId="0" borderId="0"/>
    <xf numFmtId="0" fontId="4" fillId="0" borderId="0"/>
    <xf numFmtId="0" fontId="71" fillId="0" borderId="0"/>
    <xf numFmtId="0" fontId="17" fillId="0" borderId="0"/>
    <xf numFmtId="0" fontId="4" fillId="0" borderId="0"/>
    <xf numFmtId="0" fontId="6" fillId="0" borderId="0"/>
    <xf numFmtId="0" fontId="6"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23" borderId="57" applyNumberFormat="0" applyFont="0" applyAlignment="0" applyProtection="0"/>
    <xf numFmtId="0" fontId="6" fillId="23" borderId="57" applyNumberFormat="0" applyFont="0" applyAlignment="0" applyProtection="0"/>
    <xf numFmtId="0" fontId="6" fillId="25" borderId="57" applyNumberFormat="0" applyAlignment="0" applyProtection="0"/>
    <xf numFmtId="0" fontId="6" fillId="25" borderId="57" applyNumberFormat="0" applyAlignment="0" applyProtection="0"/>
    <xf numFmtId="0" fontId="6" fillId="25" borderId="57" applyNumberFormat="0" applyAlignment="0" applyProtection="0"/>
    <xf numFmtId="0" fontId="6" fillId="25" borderId="57" applyNumberFormat="0" applyAlignment="0" applyProtection="0"/>
    <xf numFmtId="0" fontId="4" fillId="25" borderId="57" applyNumberFormat="0" applyAlignment="0" applyProtection="0"/>
    <xf numFmtId="0" fontId="4" fillId="25" borderId="57" applyNumberFormat="0" applyAlignment="0" applyProtection="0"/>
    <xf numFmtId="0" fontId="4" fillId="25" borderId="57" applyNumberFormat="0" applyAlignment="0" applyProtection="0"/>
    <xf numFmtId="0" fontId="4" fillId="23" borderId="57" applyNumberFormat="0" applyFont="0" applyAlignment="0" applyProtection="0"/>
    <xf numFmtId="0" fontId="6" fillId="0" borderId="0"/>
    <xf numFmtId="0" fontId="6" fillId="0" borderId="0"/>
    <xf numFmtId="0" fontId="4" fillId="23" borderId="57" applyNumberFormat="0" applyFont="0" applyAlignment="0" applyProtection="0"/>
    <xf numFmtId="0" fontId="4" fillId="23" borderId="57" applyNumberFormat="0" applyFont="0" applyAlignment="0" applyProtection="0"/>
    <xf numFmtId="0" fontId="4" fillId="23" borderId="57" applyNumberFormat="0" applyFont="0" applyAlignment="0" applyProtection="0"/>
    <xf numFmtId="0" fontId="58" fillId="31" borderId="58" applyNumberFormat="0" applyAlignment="0" applyProtection="0"/>
    <xf numFmtId="0" fontId="58" fillId="31" borderId="58" applyNumberFormat="0" applyAlignment="0" applyProtection="0"/>
    <xf numFmtId="9" fontId="4" fillId="0" borderId="0" applyFill="0" applyBorder="0" applyAlignment="0" applyProtection="0"/>
    <xf numFmtId="9" fontId="4"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6"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0" fontId="58" fillId="50" borderId="58" applyNumberFormat="0" applyAlignment="0" applyProtection="0"/>
    <xf numFmtId="0" fontId="58" fillId="33" borderId="58" applyNumberFormat="0" applyAlignment="0" applyProtection="0"/>
    <xf numFmtId="0" fontId="58" fillId="33" borderId="58" applyNumberFormat="0" applyAlignment="0" applyProtection="0"/>
    <xf numFmtId="0" fontId="58" fillId="33" borderId="58" applyNumberFormat="0" applyAlignment="0" applyProtection="0"/>
    <xf numFmtId="0" fontId="58" fillId="33" borderId="58" applyNumberFormat="0" applyAlignment="0" applyProtection="0"/>
    <xf numFmtId="0" fontId="58" fillId="33" borderId="58" applyNumberFormat="0" applyAlignment="0" applyProtection="0"/>
    <xf numFmtId="0" fontId="58" fillId="33" borderId="58" applyNumberFormat="0" applyAlignment="0" applyProtection="0"/>
    <xf numFmtId="0" fontId="58" fillId="33" borderId="58" applyNumberFormat="0" applyAlignment="0" applyProtection="0"/>
    <xf numFmtId="0" fontId="58" fillId="33" borderId="58" applyNumberFormat="0" applyAlignment="0" applyProtection="0"/>
    <xf numFmtId="0" fontId="58" fillId="10" borderId="58" applyNumberFormat="0" applyAlignment="0" applyProtection="0"/>
    <xf numFmtId="43" fontId="4" fillId="0" borderId="0" applyFont="0" applyFill="0" applyBorder="0" applyAlignment="0" applyProtection="0"/>
    <xf numFmtId="166" fontId="4" fillId="0" borderId="0" applyFont="0" applyFill="0" applyBorder="0" applyAlignment="0" applyProtection="0"/>
    <xf numFmtId="167" fontId="6"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6"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0" fontId="49" fillId="0" borderId="0" applyNumberFormat="0" applyFill="0" applyBorder="0" applyAlignment="0" applyProtection="0"/>
    <xf numFmtId="0" fontId="6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67" fillId="0" borderId="59" applyNumberFormat="0" applyFill="0" applyAlignment="0" applyProtection="0"/>
    <xf numFmtId="0" fontId="51" fillId="0" borderId="2" applyNumberFormat="0" applyFill="0" applyAlignment="0" applyProtection="0"/>
    <xf numFmtId="0" fontId="51" fillId="0" borderId="2" applyNumberFormat="0" applyFill="0" applyAlignment="0" applyProtection="0"/>
    <xf numFmtId="0" fontId="51" fillId="0" borderId="2" applyNumberFormat="0" applyFill="0" applyAlignment="0" applyProtection="0"/>
    <xf numFmtId="0" fontId="51" fillId="0" borderId="2" applyNumberFormat="0" applyFill="0" applyAlignment="0" applyProtection="0"/>
    <xf numFmtId="0" fontId="51" fillId="0" borderId="2" applyNumberFormat="0" applyFill="0" applyAlignment="0" applyProtection="0"/>
    <xf numFmtId="0" fontId="51" fillId="0" borderId="2" applyNumberFormat="0" applyFill="0" applyAlignment="0" applyProtection="0"/>
    <xf numFmtId="0" fontId="51" fillId="0" borderId="2" applyNumberFormat="0" applyFill="0" applyAlignment="0" applyProtection="0"/>
    <xf numFmtId="0" fontId="51" fillId="0" borderId="2" applyNumberFormat="0" applyFill="0" applyAlignment="0" applyProtection="0"/>
    <xf numFmtId="0" fontId="67" fillId="0" borderId="59" applyNumberFormat="0" applyFill="0" applyAlignment="0" applyProtection="0"/>
    <xf numFmtId="0" fontId="70" fillId="0" borderId="0" applyNumberFormat="0" applyFill="0" applyBorder="0" applyAlignment="0" applyProtection="0"/>
    <xf numFmtId="0" fontId="67" fillId="0" borderId="59"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50" fillId="0" borderId="0" applyNumberFormat="0" applyFill="0" applyBorder="0" applyAlignment="0" applyProtection="0"/>
    <xf numFmtId="0" fontId="67" fillId="0" borderId="59" applyNumberFormat="0" applyFill="0" applyAlignment="0" applyProtection="0"/>
    <xf numFmtId="0" fontId="68" fillId="0" borderId="55" applyNumberFormat="0" applyFill="0" applyAlignment="0" applyProtection="0"/>
    <xf numFmtId="0" fontId="68" fillId="0" borderId="55" applyNumberFormat="0" applyFill="0" applyAlignment="0" applyProtection="0"/>
    <xf numFmtId="0" fontId="69" fillId="0" borderId="60" applyNumberFormat="0" applyFill="0" applyAlignment="0" applyProtection="0"/>
    <xf numFmtId="0" fontId="69" fillId="0" borderId="60"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65" fillId="0" borderId="61" applyNumberFormat="0" applyFill="0" applyAlignment="0" applyProtection="0"/>
    <xf numFmtId="0" fontId="65" fillId="0" borderId="61" applyNumberFormat="0" applyFill="0" applyAlignment="0" applyProtection="0"/>
    <xf numFmtId="0" fontId="65" fillId="0" borderId="62" applyNumberFormat="0" applyFill="0" applyAlignment="0" applyProtection="0"/>
    <xf numFmtId="0" fontId="65" fillId="0" borderId="62" applyNumberFormat="0" applyFill="0" applyAlignment="0" applyProtection="0"/>
    <xf numFmtId="0" fontId="65" fillId="0" borderId="62" applyNumberFormat="0" applyFill="0" applyAlignment="0" applyProtection="0"/>
    <xf numFmtId="0" fontId="65" fillId="0" borderId="62"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9" fillId="0" borderId="0" applyNumberFormat="0" applyFill="0" applyBorder="0" applyAlignment="0" applyProtection="0"/>
  </cellStyleXfs>
  <cellXfs count="448">
    <xf numFmtId="0" fontId="0" fillId="0" borderId="0" xfId="0"/>
    <xf numFmtId="0" fontId="0" fillId="0" borderId="0" xfId="0" applyAlignment="1">
      <alignment horizontal="center" vertical="center"/>
    </xf>
    <xf numFmtId="0" fontId="0" fillId="0" borderId="0" xfId="0" applyAlignment="1">
      <alignment vertical="center"/>
    </xf>
    <xf numFmtId="0" fontId="21" fillId="0" borderId="0" xfId="0" applyFont="1" applyAlignment="1">
      <alignment vertical="center"/>
    </xf>
    <xf numFmtId="170" fontId="0" fillId="0" borderId="0" xfId="0" applyNumberForma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2" fillId="0" borderId="0" xfId="0" applyFont="1" applyAlignment="1">
      <alignment vertical="center"/>
    </xf>
    <xf numFmtId="170" fontId="0" fillId="0" borderId="0" xfId="0" applyNumberFormat="1" applyAlignment="1">
      <alignment horizontal="right" vertical="center"/>
    </xf>
    <xf numFmtId="166" fontId="3" fillId="0" borderId="0" xfId="33" applyNumberFormat="1" applyFont="1" applyFill="1" applyBorder="1" applyAlignment="1">
      <alignment horizontal="center" vertical="center"/>
    </xf>
    <xf numFmtId="0" fontId="9" fillId="0" borderId="0" xfId="0" applyFont="1" applyAlignment="1">
      <alignment vertical="center"/>
    </xf>
    <xf numFmtId="10" fontId="3" fillId="0" borderId="0" xfId="17" applyNumberFormat="1" applyFont="1" applyFill="1" applyBorder="1" applyAlignment="1">
      <alignment horizontal="center" vertical="center"/>
    </xf>
    <xf numFmtId="0" fontId="19" fillId="0" borderId="0" xfId="0" applyFont="1" applyAlignment="1">
      <alignment vertical="center"/>
    </xf>
    <xf numFmtId="0" fontId="4" fillId="0" borderId="0" xfId="0" applyFont="1" applyAlignment="1">
      <alignment vertical="center"/>
    </xf>
    <xf numFmtId="10" fontId="22" fillId="0" borderId="0" xfId="17" applyNumberFormat="1" applyFont="1" applyBorder="1" applyAlignment="1">
      <alignment horizontal="center" vertical="center"/>
    </xf>
    <xf numFmtId="4" fontId="0" fillId="0" borderId="0" xfId="0" applyNumberFormat="1" applyAlignment="1">
      <alignment horizontal="center" vertical="center"/>
    </xf>
    <xf numFmtId="10" fontId="22" fillId="0" borderId="0" xfId="17" applyNumberFormat="1" applyFont="1" applyAlignment="1">
      <alignment horizontal="center" vertical="center"/>
    </xf>
    <xf numFmtId="166" fontId="1" fillId="0" borderId="0" xfId="33" applyNumberFormat="1" applyFont="1" applyFill="1" applyBorder="1" applyAlignment="1">
      <alignment horizontal="center" vertical="center"/>
    </xf>
    <xf numFmtId="4" fontId="0" fillId="0" borderId="0" xfId="0" applyNumberFormat="1" applyAlignment="1">
      <alignment horizontal="right" vertical="center"/>
    </xf>
    <xf numFmtId="166" fontId="1" fillId="0" borderId="0" xfId="33" applyNumberFormat="1" applyFont="1" applyFill="1" applyBorder="1" applyAlignment="1">
      <alignment vertical="center"/>
    </xf>
    <xf numFmtId="166" fontId="3" fillId="0" borderId="0" xfId="33" applyNumberFormat="1" applyFont="1" applyFill="1" applyBorder="1" applyAlignment="1">
      <alignment vertical="center"/>
    </xf>
    <xf numFmtId="0" fontId="1" fillId="4" borderId="3" xfId="0" applyFont="1" applyFill="1" applyBorder="1" applyAlignment="1">
      <alignment horizontal="center" vertical="center"/>
    </xf>
    <xf numFmtId="0" fontId="1" fillId="4" borderId="3" xfId="0" applyFont="1" applyFill="1" applyBorder="1" applyAlignment="1">
      <alignment vertical="center"/>
    </xf>
    <xf numFmtId="0" fontId="1" fillId="4" borderId="3" xfId="0" applyFont="1" applyFill="1" applyBorder="1" applyAlignment="1">
      <alignment horizontal="right" vertical="center"/>
    </xf>
    <xf numFmtId="4" fontId="1" fillId="4" borderId="3" xfId="0" applyNumberFormat="1" applyFont="1" applyFill="1" applyBorder="1" applyAlignment="1">
      <alignment horizontal="center" vertical="center"/>
    </xf>
    <xf numFmtId="10" fontId="1" fillId="4" borderId="3" xfId="17" applyNumberFormat="1" applyFont="1" applyFill="1" applyBorder="1" applyAlignment="1">
      <alignment horizontal="center" vertical="center"/>
    </xf>
    <xf numFmtId="10" fontId="1" fillId="0" borderId="3" xfId="17" applyNumberFormat="1" applyFont="1" applyFill="1" applyBorder="1" applyAlignment="1">
      <alignment horizontal="center" vertical="center"/>
    </xf>
    <xf numFmtId="4" fontId="2" fillId="0" borderId="3" xfId="0" applyNumberFormat="1" applyFont="1" applyBorder="1" applyAlignment="1">
      <alignment horizontal="center" vertical="center"/>
    </xf>
    <xf numFmtId="49" fontId="2" fillId="0" borderId="3" xfId="0" applyNumberFormat="1" applyFont="1" applyBorder="1" applyAlignment="1">
      <alignment horizontal="center" vertical="center"/>
    </xf>
    <xf numFmtId="166" fontId="2" fillId="0" borderId="3" xfId="33" quotePrefix="1" applyNumberFormat="1" applyFont="1" applyFill="1" applyBorder="1" applyAlignment="1">
      <alignment horizontal="left" vertical="center" wrapText="1"/>
    </xf>
    <xf numFmtId="166" fontId="2" fillId="0" borderId="3" xfId="33" quotePrefix="1" applyNumberFormat="1" applyFont="1" applyFill="1" applyBorder="1" applyAlignment="1">
      <alignment horizontal="center" vertical="center"/>
    </xf>
    <xf numFmtId="4" fontId="2" fillId="0" borderId="3" xfId="0" applyNumberFormat="1" applyFont="1" applyBorder="1" applyAlignment="1">
      <alignment horizontal="right" vertical="center"/>
    </xf>
    <xf numFmtId="4" fontId="2" fillId="0" borderId="3" xfId="33" applyNumberFormat="1" applyFont="1" applyFill="1" applyBorder="1" applyAlignment="1">
      <alignment horizontal="center" vertical="center"/>
    </xf>
    <xf numFmtId="2" fontId="2" fillId="0" borderId="3" xfId="33" applyNumberFormat="1" applyFont="1" applyFill="1" applyBorder="1" applyAlignment="1">
      <alignment horizontal="center" vertical="center"/>
    </xf>
    <xf numFmtId="10" fontId="2" fillId="0" borderId="3" xfId="17" applyNumberFormat="1" applyFont="1" applyFill="1" applyBorder="1" applyAlignment="1">
      <alignment horizontal="center" vertical="center"/>
    </xf>
    <xf numFmtId="170" fontId="2" fillId="0" borderId="3" xfId="33" applyNumberFormat="1" applyFont="1" applyFill="1" applyBorder="1" applyAlignment="1">
      <alignment horizontal="center" vertical="center"/>
    </xf>
    <xf numFmtId="14" fontId="2" fillId="0" borderId="3" xfId="33" applyNumberFormat="1" applyFont="1" applyFill="1" applyBorder="1" applyAlignment="1">
      <alignment horizontal="center" vertical="center"/>
    </xf>
    <xf numFmtId="4" fontId="23" fillId="0" borderId="3" xfId="0" applyNumberFormat="1" applyFont="1" applyBorder="1" applyAlignment="1">
      <alignment horizontal="right" vertical="center"/>
    </xf>
    <xf numFmtId="4" fontId="23"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4" fontId="24" fillId="0" borderId="3" xfId="0" applyNumberFormat="1" applyFont="1" applyBorder="1" applyAlignment="1">
      <alignment horizontal="center" vertical="center"/>
    </xf>
    <xf numFmtId="0" fontId="24" fillId="0" borderId="3" xfId="0" applyFont="1" applyBorder="1" applyAlignment="1">
      <alignment horizontal="center" vertical="center"/>
    </xf>
    <xf numFmtId="170" fontId="24" fillId="0" borderId="3" xfId="0" applyNumberFormat="1" applyFont="1" applyBorder="1" applyAlignment="1">
      <alignment horizontal="center" vertical="center"/>
    </xf>
    <xf numFmtId="0" fontId="2" fillId="0" borderId="3" xfId="0" applyFont="1" applyBorder="1" applyAlignment="1">
      <alignment horizontal="justify" vertical="center"/>
    </xf>
    <xf numFmtId="0" fontId="2" fillId="0" borderId="3" xfId="0" applyFont="1" applyBorder="1" applyAlignment="1">
      <alignment horizontal="center" vertical="center" wrapText="1"/>
    </xf>
    <xf numFmtId="4" fontId="2" fillId="0" borderId="3" xfId="0" applyNumberFormat="1" applyFont="1" applyBorder="1" applyAlignment="1">
      <alignment horizontal="right" vertical="center" wrapText="1"/>
    </xf>
    <xf numFmtId="2" fontId="2" fillId="0" borderId="3" xfId="5" applyNumberFormat="1" applyFont="1" applyFill="1" applyBorder="1" applyAlignment="1">
      <alignment horizontal="center" vertical="center"/>
    </xf>
    <xf numFmtId="0" fontId="23" fillId="0" borderId="3" xfId="0" applyFont="1" applyBorder="1" applyAlignment="1">
      <alignment horizontal="center" vertical="center"/>
    </xf>
    <xf numFmtId="0" fontId="23" fillId="0" borderId="3" xfId="0" applyFont="1" applyBorder="1" applyAlignment="1">
      <alignment horizontal="justify" vertical="center"/>
    </xf>
    <xf numFmtId="0" fontId="24" fillId="0" borderId="3" xfId="0" applyFont="1" applyBorder="1" applyAlignment="1">
      <alignment horizontal="left" vertical="center"/>
    </xf>
    <xf numFmtId="4" fontId="24" fillId="0" borderId="3" xfId="0" applyNumberFormat="1" applyFont="1" applyBorder="1" applyAlignment="1">
      <alignment horizontal="right" vertical="center"/>
    </xf>
    <xf numFmtId="10" fontId="24" fillId="0" borderId="3" xfId="17" applyNumberFormat="1" applyFont="1" applyFill="1" applyBorder="1" applyAlignment="1">
      <alignment horizontal="center" vertical="center"/>
    </xf>
    <xf numFmtId="10" fontId="23" fillId="0" borderId="3" xfId="17" applyNumberFormat="1" applyFont="1" applyBorder="1" applyAlignment="1">
      <alignment horizontal="center" vertical="center"/>
    </xf>
    <xf numFmtId="170" fontId="23" fillId="0" borderId="3" xfId="0" applyNumberFormat="1" applyFont="1" applyBorder="1" applyAlignment="1">
      <alignment horizontal="center" vertical="center"/>
    </xf>
    <xf numFmtId="0" fontId="1" fillId="4" borderId="3" xfId="0" applyFont="1" applyFill="1" applyBorder="1" applyAlignment="1">
      <alignment horizontal="center" vertical="center" wrapText="1"/>
    </xf>
    <xf numFmtId="0" fontId="1" fillId="4" borderId="3" xfId="0" applyFont="1" applyFill="1" applyBorder="1" applyAlignment="1">
      <alignment horizontal="right" vertical="center" wrapText="1"/>
    </xf>
    <xf numFmtId="4" fontId="1" fillId="4"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right" vertical="center" wrapText="1"/>
    </xf>
    <xf numFmtId="4" fontId="1" fillId="0" borderId="3" xfId="0" applyNumberFormat="1" applyFont="1" applyBorder="1" applyAlignment="1">
      <alignment horizontal="center" vertical="center" wrapText="1"/>
    </xf>
    <xf numFmtId="166" fontId="2" fillId="0" borderId="3" xfId="33" applyNumberFormat="1" applyFont="1" applyFill="1" applyBorder="1" applyAlignment="1">
      <alignment horizontal="center" vertical="center"/>
    </xf>
    <xf numFmtId="4" fontId="1" fillId="0" borderId="3" xfId="0" applyNumberFormat="1" applyFont="1" applyBorder="1" applyAlignment="1">
      <alignment horizontal="center" vertical="center"/>
    </xf>
    <xf numFmtId="170" fontId="1" fillId="0" borderId="3" xfId="0" applyNumberFormat="1" applyFont="1" applyBorder="1" applyAlignment="1">
      <alignment horizontal="center" vertical="center"/>
    </xf>
    <xf numFmtId="0" fontId="2" fillId="0" borderId="3" xfId="0" applyFont="1" applyBorder="1" applyAlignment="1">
      <alignment horizontal="center" vertical="center"/>
    </xf>
    <xf numFmtId="0" fontId="1" fillId="0" borderId="3" xfId="0" applyFont="1" applyBorder="1" applyAlignment="1">
      <alignment horizontal="right" vertical="center"/>
    </xf>
    <xf numFmtId="170" fontId="2" fillId="0" borderId="3" xfId="0" applyNumberFormat="1" applyFont="1"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3" xfId="0" applyFont="1" applyFill="1" applyBorder="1" applyAlignment="1">
      <alignment horizontal="right" vertical="center" wrapText="1"/>
    </xf>
    <xf numFmtId="4" fontId="1" fillId="5" borderId="3" xfId="0" applyNumberFormat="1" applyFont="1" applyFill="1" applyBorder="1" applyAlignment="1">
      <alignment horizontal="center" vertical="center" wrapText="1"/>
    </xf>
    <xf numFmtId="10" fontId="1" fillId="5" borderId="3" xfId="0" applyNumberFormat="1" applyFont="1" applyFill="1" applyBorder="1" applyAlignment="1">
      <alignment horizontal="center" vertical="center" wrapText="1"/>
    </xf>
    <xf numFmtId="0" fontId="24" fillId="0" borderId="3" xfId="0" applyFont="1" applyBorder="1" applyAlignment="1">
      <alignment horizontal="center" vertical="center" wrapText="1"/>
    </xf>
    <xf numFmtId="0" fontId="25" fillId="0" borderId="0" xfId="0" applyFont="1"/>
    <xf numFmtId="0" fontId="26" fillId="0" borderId="0" xfId="0" applyFont="1" applyAlignment="1">
      <alignment vertical="center"/>
    </xf>
    <xf numFmtId="0" fontId="27" fillId="6" borderId="4" xfId="0" applyFont="1" applyFill="1" applyBorder="1" applyAlignment="1">
      <alignment horizontal="center" vertical="center" wrapText="1"/>
    </xf>
    <xf numFmtId="0" fontId="21" fillId="6" borderId="5" xfId="0" applyFont="1" applyFill="1" applyBorder="1" applyAlignment="1">
      <alignment vertical="center"/>
    </xf>
    <xf numFmtId="4" fontId="9" fillId="6" borderId="5" xfId="0" applyNumberFormat="1" applyFont="1" applyFill="1" applyBorder="1" applyAlignment="1">
      <alignment vertical="center" wrapText="1"/>
    </xf>
    <xf numFmtId="4" fontId="9" fillId="6" borderId="5" xfId="33"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166" fontId="9" fillId="6" borderId="3" xfId="33" quotePrefix="1" applyNumberFormat="1" applyFont="1" applyFill="1" applyBorder="1" applyAlignment="1">
      <alignment vertical="center"/>
    </xf>
    <xf numFmtId="166" fontId="9" fillId="6" borderId="3" xfId="33" quotePrefix="1" applyNumberFormat="1" applyFont="1" applyFill="1" applyBorder="1" applyAlignment="1">
      <alignment horizontal="center" vertical="center"/>
    </xf>
    <xf numFmtId="4" fontId="9" fillId="6" borderId="3" xfId="0" applyNumberFormat="1" applyFont="1" applyFill="1" applyBorder="1" applyAlignment="1">
      <alignment horizontal="center" vertical="center" wrapText="1"/>
    </xf>
    <xf numFmtId="4" fontId="9" fillId="6" borderId="3" xfId="33" applyNumberFormat="1" applyFont="1" applyFill="1" applyBorder="1" applyAlignment="1">
      <alignment horizontal="center" vertical="center" wrapText="1"/>
    </xf>
    <xf numFmtId="10" fontId="9" fillId="6" borderId="3" xfId="17" applyNumberFormat="1" applyFont="1" applyFill="1" applyBorder="1" applyAlignment="1">
      <alignment horizontal="center" vertical="center" wrapText="1"/>
    </xf>
    <xf numFmtId="170" fontId="9" fillId="6" borderId="3" xfId="33" applyNumberFormat="1" applyFont="1" applyFill="1" applyBorder="1" applyAlignment="1">
      <alignment horizontal="center" vertical="center"/>
    </xf>
    <xf numFmtId="0" fontId="28" fillId="0" borderId="0" xfId="0" applyFont="1" applyAlignment="1">
      <alignment horizontal="center" vertical="center"/>
    </xf>
    <xf numFmtId="0" fontId="25" fillId="0" borderId="6" xfId="0" applyFont="1" applyBorder="1" applyAlignment="1">
      <alignment horizontal="right"/>
    </xf>
    <xf numFmtId="171" fontId="29" fillId="3" borderId="7" xfId="2" applyNumberFormat="1" applyFont="1" applyBorder="1" applyAlignment="1">
      <alignment horizontal="left"/>
    </xf>
    <xf numFmtId="0" fontId="25" fillId="0" borderId="8" xfId="0" applyFont="1" applyBorder="1" applyAlignment="1">
      <alignment horizontal="right"/>
    </xf>
    <xf numFmtId="171" fontId="29" fillId="3" borderId="9" xfId="2" applyNumberFormat="1" applyFont="1" applyBorder="1" applyAlignment="1">
      <alignment horizontal="left"/>
    </xf>
    <xf numFmtId="0" fontId="25" fillId="0" borderId="0" xfId="0" applyFont="1" applyAlignment="1">
      <alignment horizontal="right"/>
    </xf>
    <xf numFmtId="0" fontId="25" fillId="0" borderId="0" xfId="0" applyFont="1" applyAlignment="1">
      <alignment vertical="center"/>
    </xf>
    <xf numFmtId="171" fontId="30" fillId="3" borderId="7" xfId="2" applyNumberFormat="1" applyFont="1" applyBorder="1" applyAlignment="1">
      <alignment horizontal="left"/>
    </xf>
    <xf numFmtId="171" fontId="30" fillId="3" borderId="9" xfId="2" applyNumberFormat="1" applyFont="1" applyBorder="1" applyAlignment="1">
      <alignment horizontal="left"/>
    </xf>
    <xf numFmtId="0" fontId="1" fillId="4" borderId="3" xfId="0" applyFont="1" applyFill="1" applyBorder="1" applyAlignment="1">
      <alignment vertical="center" wrapText="1"/>
    </xf>
    <xf numFmtId="166" fontId="1" fillId="0" borderId="10" xfId="33" quotePrefix="1" applyNumberFormat="1" applyFont="1" applyFill="1" applyBorder="1" applyAlignment="1">
      <alignment horizontal="left" vertical="center" wrapText="1"/>
    </xf>
    <xf numFmtId="166" fontId="1" fillId="0" borderId="10" xfId="33" quotePrefix="1" applyNumberFormat="1" applyFont="1" applyFill="1" applyBorder="1" applyAlignment="1">
      <alignment horizontal="center" vertical="center" wrapText="1"/>
    </xf>
    <xf numFmtId="4" fontId="1" fillId="0" borderId="10" xfId="0" applyNumberFormat="1" applyFont="1" applyBorder="1" applyAlignment="1">
      <alignment horizontal="center" vertical="center"/>
    </xf>
    <xf numFmtId="4" fontId="1" fillId="0" borderId="10" xfId="33" applyNumberFormat="1" applyFont="1" applyFill="1" applyBorder="1" applyAlignment="1">
      <alignment horizontal="center" vertical="center"/>
    </xf>
    <xf numFmtId="10" fontId="1" fillId="0" borderId="10" xfId="17" applyNumberFormat="1" applyFont="1" applyFill="1" applyBorder="1" applyAlignment="1">
      <alignment horizontal="center" vertical="center"/>
    </xf>
    <xf numFmtId="170" fontId="1" fillId="0" borderId="10" xfId="33" applyNumberFormat="1" applyFont="1" applyFill="1" applyBorder="1" applyAlignment="1">
      <alignment horizontal="center" vertical="center"/>
    </xf>
    <xf numFmtId="0" fontId="1" fillId="0" borderId="11" xfId="33" applyNumberFormat="1" applyFont="1" applyFill="1" applyBorder="1" applyAlignment="1">
      <alignment horizontal="center" vertical="center"/>
    </xf>
    <xf numFmtId="4" fontId="2" fillId="0" borderId="10" xfId="0" applyNumberFormat="1" applyFont="1" applyBorder="1" applyAlignment="1">
      <alignment horizontal="center" vertical="center"/>
    </xf>
    <xf numFmtId="4" fontId="2" fillId="0" borderId="10" xfId="33" applyNumberFormat="1" applyFont="1" applyFill="1" applyBorder="1" applyAlignment="1">
      <alignment horizontal="center" vertical="center"/>
    </xf>
    <xf numFmtId="10" fontId="2" fillId="0" borderId="10" xfId="17" applyNumberFormat="1" applyFont="1" applyFill="1" applyBorder="1" applyAlignment="1">
      <alignment horizontal="center" vertical="center"/>
    </xf>
    <xf numFmtId="170" fontId="2" fillId="0" borderId="10" xfId="33" applyNumberFormat="1" applyFont="1" applyFill="1" applyBorder="1" applyAlignment="1">
      <alignment horizontal="center" vertical="center"/>
    </xf>
    <xf numFmtId="14" fontId="2" fillId="0" borderId="10" xfId="33" applyNumberFormat="1" applyFont="1" applyFill="1" applyBorder="1" applyAlignment="1">
      <alignment horizontal="center" vertical="center"/>
    </xf>
    <xf numFmtId="0" fontId="2" fillId="0" borderId="11" xfId="33" applyNumberFormat="1" applyFont="1" applyFill="1" applyBorder="1" applyAlignment="1">
      <alignment horizontal="center" vertical="center"/>
    </xf>
    <xf numFmtId="0" fontId="2" fillId="0" borderId="10" xfId="0" applyFont="1" applyBorder="1" applyAlignment="1">
      <alignment vertical="center" wrapText="1"/>
    </xf>
    <xf numFmtId="14" fontId="1" fillId="0" borderId="10" xfId="33" applyNumberFormat="1" applyFont="1" applyFill="1" applyBorder="1" applyAlignment="1">
      <alignment horizontal="center" vertical="center"/>
    </xf>
    <xf numFmtId="0" fontId="2" fillId="0" borderId="12" xfId="0" applyFont="1" applyBorder="1" applyAlignment="1">
      <alignment vertical="center"/>
    </xf>
    <xf numFmtId="166" fontId="2" fillId="0" borderId="10" xfId="33" quotePrefix="1" applyNumberFormat="1" applyFont="1" applyFill="1" applyBorder="1" applyAlignment="1">
      <alignment horizontal="center" vertical="center"/>
    </xf>
    <xf numFmtId="166" fontId="2" fillId="0" borderId="10" xfId="33" applyNumberFormat="1" applyFont="1" applyFill="1" applyBorder="1" applyAlignment="1">
      <alignment horizontal="left" vertical="center" wrapText="1"/>
    </xf>
    <xf numFmtId="0" fontId="2" fillId="0" borderId="10" xfId="0" applyFont="1" applyBorder="1" applyAlignment="1">
      <alignment horizontal="center" vertical="center" wrapText="1"/>
    </xf>
    <xf numFmtId="43" fontId="2" fillId="0" borderId="10" xfId="33" applyFont="1" applyFill="1" applyBorder="1" applyAlignment="1">
      <alignment horizontal="center" vertical="center"/>
    </xf>
    <xf numFmtId="0" fontId="2" fillId="0" borderId="13" xfId="3" applyFont="1" applyBorder="1" applyAlignment="1">
      <alignment vertical="center" wrapText="1"/>
    </xf>
    <xf numFmtId="172" fontId="31" fillId="0" borderId="0" xfId="0" applyNumberFormat="1" applyFont="1" applyAlignment="1">
      <alignment horizontal="center"/>
    </xf>
    <xf numFmtId="14" fontId="31" fillId="0" borderId="0" xfId="0" applyNumberFormat="1" applyFont="1" applyAlignment="1">
      <alignment horizontal="center"/>
    </xf>
    <xf numFmtId="10" fontId="1" fillId="0" borderId="0" xfId="17" applyNumberFormat="1" applyFont="1" applyFill="1" applyBorder="1" applyAlignment="1">
      <alignment horizontal="center"/>
    </xf>
    <xf numFmtId="10" fontId="31" fillId="0" borderId="0" xfId="17" applyNumberFormat="1" applyFont="1" applyFill="1" applyBorder="1" applyAlignment="1">
      <alignment horizontal="center"/>
    </xf>
    <xf numFmtId="0" fontId="2" fillId="0" borderId="10" xfId="0" applyFont="1" applyBorder="1" applyAlignment="1">
      <alignment horizontal="justify" vertical="center" wrapText="1"/>
    </xf>
    <xf numFmtId="4" fontId="2" fillId="0" borderId="10" xfId="0" applyNumberFormat="1" applyFont="1" applyBorder="1" applyAlignment="1">
      <alignment horizontal="center" vertical="center" wrapText="1"/>
    </xf>
    <xf numFmtId="0" fontId="2" fillId="0" borderId="14"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xf>
    <xf numFmtId="0" fontId="2" fillId="0" borderId="10" xfId="0" applyFont="1" applyBorder="1" applyAlignment="1">
      <alignment horizontal="center" vertical="center"/>
    </xf>
    <xf numFmtId="0" fontId="25" fillId="0" borderId="10" xfId="0" applyFont="1" applyBorder="1" applyAlignment="1">
      <alignment horizontal="center" vertical="center" wrapText="1"/>
    </xf>
    <xf numFmtId="4" fontId="25" fillId="0" borderId="10" xfId="0" applyNumberFormat="1" applyFont="1" applyBorder="1" applyAlignment="1">
      <alignment horizontal="center" vertical="center" wrapText="1"/>
    </xf>
    <xf numFmtId="4" fontId="25" fillId="0" borderId="10" xfId="0" applyNumberFormat="1" applyFont="1" applyBorder="1" applyAlignment="1">
      <alignment horizontal="center" vertical="center"/>
    </xf>
    <xf numFmtId="0" fontId="25" fillId="0" borderId="11" xfId="0" applyFont="1" applyBorder="1" applyAlignment="1">
      <alignment horizontal="center" vertical="center" wrapText="1"/>
    </xf>
    <xf numFmtId="0" fontId="25" fillId="0" borderId="11" xfId="0" applyFont="1" applyBorder="1" applyAlignment="1">
      <alignment horizontal="center" vertical="center"/>
    </xf>
    <xf numFmtId="0" fontId="2" fillId="0" borderId="10" xfId="0" applyFont="1" applyBorder="1" applyAlignment="1">
      <alignment horizontal="justify" vertical="center"/>
    </xf>
    <xf numFmtId="0" fontId="25" fillId="0" borderId="10" xfId="5" applyNumberFormat="1" applyFont="1" applyFill="1" applyBorder="1" applyAlignment="1">
      <alignment horizontal="center" vertical="center" wrapText="1"/>
    </xf>
    <xf numFmtId="2" fontId="2" fillId="0" borderId="10" xfId="5" applyNumberFormat="1" applyFont="1" applyFill="1" applyBorder="1" applyAlignment="1">
      <alignment horizontal="center" vertical="center"/>
    </xf>
    <xf numFmtId="2" fontId="25" fillId="0" borderId="10" xfId="5" applyNumberFormat="1" applyFont="1" applyFill="1" applyBorder="1" applyAlignment="1">
      <alignment horizontal="center" vertical="center" wrapText="1"/>
    </xf>
    <xf numFmtId="0" fontId="25" fillId="0" borderId="15" xfId="0" applyFont="1" applyBorder="1" applyAlignment="1">
      <alignment horizontal="center" vertical="center"/>
    </xf>
    <xf numFmtId="0" fontId="25" fillId="0" borderId="10" xfId="0" applyFont="1" applyBorder="1" applyAlignment="1">
      <alignment horizontal="center" wrapText="1"/>
    </xf>
    <xf numFmtId="2" fontId="2" fillId="0" borderId="10" xfId="0" applyNumberFormat="1" applyFont="1" applyBorder="1" applyAlignment="1">
      <alignment horizontal="center" vertical="center"/>
    </xf>
    <xf numFmtId="0" fontId="2" fillId="0" borderId="13" xfId="0" applyFont="1" applyBorder="1" applyAlignment="1">
      <alignment horizontal="center" vertical="center" wrapText="1"/>
    </xf>
    <xf numFmtId="4"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4" borderId="3" xfId="0" applyFont="1" applyFill="1" applyBorder="1" applyAlignment="1">
      <alignment horizontal="left" vertical="center" wrapText="1"/>
    </xf>
    <xf numFmtId="0" fontId="2" fillId="0" borderId="11" xfId="0" applyFont="1" applyBorder="1" applyAlignment="1">
      <alignment horizontal="center" vertical="center"/>
    </xf>
    <xf numFmtId="0" fontId="2" fillId="0" borderId="16" xfId="0" applyFont="1" applyBorder="1" applyAlignment="1">
      <alignment horizontal="justify" vertical="center"/>
    </xf>
    <xf numFmtId="4" fontId="2" fillId="0" borderId="16" xfId="5" applyNumberFormat="1" applyFont="1" applyFill="1" applyBorder="1" applyAlignment="1">
      <alignment horizontal="center" vertical="center"/>
    </xf>
    <xf numFmtId="10" fontId="2" fillId="0" borderId="16" xfId="17" applyNumberFormat="1" applyFont="1" applyFill="1" applyBorder="1" applyAlignment="1">
      <alignment horizontal="center" vertical="center"/>
    </xf>
    <xf numFmtId="4" fontId="2" fillId="0" borderId="16" xfId="33" applyNumberFormat="1" applyFont="1" applyFill="1" applyBorder="1" applyAlignment="1">
      <alignment horizontal="center" vertical="center"/>
    </xf>
    <xf numFmtId="170" fontId="2" fillId="0" borderId="16"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wrapText="1"/>
    </xf>
    <xf numFmtId="14" fontId="2" fillId="0" borderId="16" xfId="33" applyNumberFormat="1"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right" vertical="center" wrapText="1"/>
    </xf>
    <xf numFmtId="0" fontId="1" fillId="0" borderId="16" xfId="0" applyFont="1" applyBorder="1" applyAlignment="1">
      <alignment horizontal="center" vertical="center" wrapText="1"/>
    </xf>
    <xf numFmtId="4" fontId="1" fillId="0" borderId="16" xfId="0" applyNumberFormat="1" applyFont="1" applyBorder="1" applyAlignment="1">
      <alignment horizontal="center" vertical="center" wrapText="1"/>
    </xf>
    <xf numFmtId="10" fontId="1" fillId="0" borderId="16" xfId="0" applyNumberFormat="1" applyFont="1" applyBorder="1" applyAlignment="1">
      <alignment horizontal="center" vertical="center" wrapText="1"/>
    </xf>
    <xf numFmtId="0" fontId="1" fillId="0" borderId="18" xfId="0" applyFont="1" applyBorder="1" applyAlignment="1">
      <alignment horizontal="center" vertical="center" wrapText="1"/>
    </xf>
    <xf numFmtId="170" fontId="2" fillId="0" borderId="18" xfId="0" applyNumberFormat="1" applyFont="1" applyBorder="1" applyAlignment="1">
      <alignment horizontal="center" vertical="center"/>
    </xf>
    <xf numFmtId="0" fontId="27" fillId="6" borderId="19" xfId="0" applyFont="1" applyFill="1" applyBorder="1" applyAlignment="1">
      <alignment horizontal="center" vertical="center" wrapText="1"/>
    </xf>
    <xf numFmtId="0" fontId="27" fillId="6" borderId="20" xfId="0" applyFont="1" applyFill="1" applyBorder="1" applyAlignment="1">
      <alignment horizontal="center" vertical="center" wrapText="1"/>
    </xf>
    <xf numFmtId="0" fontId="21" fillId="6" borderId="21" xfId="0" applyFont="1" applyFill="1" applyBorder="1" applyAlignment="1">
      <alignment vertical="center"/>
    </xf>
    <xf numFmtId="0" fontId="9" fillId="6" borderId="22"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4" xfId="0" applyFont="1" applyFill="1" applyBorder="1" applyAlignment="1">
      <alignment vertical="center"/>
    </xf>
    <xf numFmtId="49" fontId="2" fillId="0" borderId="22" xfId="0" applyNumberFormat="1" applyFont="1" applyBorder="1" applyAlignment="1">
      <alignment horizontal="center" vertical="center"/>
    </xf>
    <xf numFmtId="0" fontId="1" fillId="0" borderId="22" xfId="0" applyFont="1" applyBorder="1" applyAlignment="1">
      <alignment horizontal="center" vertical="center"/>
    </xf>
    <xf numFmtId="0" fontId="24" fillId="0" borderId="14" xfId="0" applyFont="1" applyBorder="1" applyAlignment="1">
      <alignment horizontal="center" vertical="center"/>
    </xf>
    <xf numFmtId="0" fontId="24" fillId="0" borderId="22" xfId="0" applyFont="1" applyBorder="1" applyAlignment="1">
      <alignment horizontal="center" vertical="center"/>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14" xfId="0" applyFont="1" applyBorder="1" applyAlignment="1">
      <alignment horizontal="center" vertical="center" wrapText="1"/>
    </xf>
    <xf numFmtId="0" fontId="23" fillId="0" borderId="22" xfId="0" applyFont="1" applyBorder="1" applyAlignment="1">
      <alignment horizontal="center" vertical="center"/>
    </xf>
    <xf numFmtId="0" fontId="23" fillId="0" borderId="14" xfId="0" applyFont="1" applyBorder="1" applyAlignment="1">
      <alignment horizontal="center" vertical="center"/>
    </xf>
    <xf numFmtId="0" fontId="1"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1" fillId="5" borderId="2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 fillId="0" borderId="15" xfId="0" applyFont="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3" fillId="0" borderId="24" xfId="0" applyFont="1" applyBorder="1" applyAlignment="1">
      <alignment vertical="center"/>
    </xf>
    <xf numFmtId="0" fontId="33" fillId="0" borderId="24" xfId="0" applyFont="1" applyBorder="1" applyAlignment="1">
      <alignment horizontal="center" vertical="center"/>
    </xf>
    <xf numFmtId="4" fontId="33" fillId="0" borderId="24" xfId="0" applyNumberFormat="1" applyFont="1" applyBorder="1" applyAlignment="1">
      <alignment horizontal="right" vertical="center"/>
    </xf>
    <xf numFmtId="4" fontId="33" fillId="0" borderId="24" xfId="0" applyNumberFormat="1" applyFont="1" applyBorder="1" applyAlignment="1">
      <alignment horizontal="center" vertical="center"/>
    </xf>
    <xf numFmtId="10" fontId="33" fillId="0" borderId="24" xfId="17" applyNumberFormat="1" applyFont="1" applyBorder="1" applyAlignment="1">
      <alignment horizontal="center" vertical="center"/>
    </xf>
    <xf numFmtId="170" fontId="33" fillId="0" borderId="24" xfId="0" applyNumberFormat="1" applyFont="1" applyBorder="1" applyAlignment="1">
      <alignment horizontal="center" vertical="center"/>
    </xf>
    <xf numFmtId="0" fontId="33" fillId="0" borderId="25" xfId="0" applyFont="1" applyBorder="1" applyAlignment="1">
      <alignment horizontal="center" vertical="center"/>
    </xf>
    <xf numFmtId="0" fontId="25" fillId="0" borderId="16" xfId="0" applyFont="1" applyBorder="1" applyAlignment="1">
      <alignment horizontal="justify" vertical="center" wrapText="1"/>
    </xf>
    <xf numFmtId="0" fontId="25" fillId="0" borderId="16" xfId="0" applyFont="1" applyBorder="1" applyAlignment="1">
      <alignment horizontal="center" vertical="center" wrapText="1"/>
    </xf>
    <xf numFmtId="4" fontId="25" fillId="0" borderId="16" xfId="0" applyNumberFormat="1" applyFont="1" applyBorder="1" applyAlignment="1">
      <alignment horizontal="center" vertical="center"/>
    </xf>
    <xf numFmtId="10" fontId="25" fillId="0" borderId="16" xfId="17" applyNumberFormat="1" applyFont="1" applyBorder="1" applyAlignment="1">
      <alignment horizontal="center" vertical="center"/>
    </xf>
    <xf numFmtId="4" fontId="2" fillId="0" borderId="3" xfId="0" applyNumberFormat="1" applyFont="1" applyBorder="1" applyAlignment="1">
      <alignment horizontal="center" vertical="center" wrapText="1"/>
    </xf>
    <xf numFmtId="14" fontId="2" fillId="0" borderId="10" xfId="33" applyNumberFormat="1" applyFont="1" applyFill="1" applyBorder="1" applyAlignment="1">
      <alignment horizontal="left" vertical="center"/>
    </xf>
    <xf numFmtId="2" fontId="2" fillId="0" borderId="10" xfId="17" applyNumberFormat="1" applyFont="1" applyFill="1" applyBorder="1" applyAlignment="1">
      <alignment horizontal="center" vertical="center" wrapText="1"/>
    </xf>
    <xf numFmtId="4" fontId="25" fillId="0" borderId="10" xfId="0" applyNumberFormat="1" applyFont="1" applyBorder="1" applyAlignment="1">
      <alignment horizontal="center"/>
    </xf>
    <xf numFmtId="0" fontId="23" fillId="0" borderId="17" xfId="0" applyFont="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34" fillId="0" borderId="10" xfId="0" applyFont="1" applyBorder="1" applyAlignment="1">
      <alignment vertical="center" wrapText="1"/>
    </xf>
    <xf numFmtId="0" fontId="34" fillId="0" borderId="12" xfId="0" applyFont="1" applyBorder="1" applyAlignment="1">
      <alignment vertical="center" wrapText="1"/>
    </xf>
    <xf numFmtId="0" fontId="0" fillId="7" borderId="0" xfId="0" applyFill="1" applyAlignment="1">
      <alignment horizontal="center" vertical="center"/>
    </xf>
    <xf numFmtId="0" fontId="0" fillId="7" borderId="0" xfId="0" applyFill="1"/>
    <xf numFmtId="0" fontId="0" fillId="7" borderId="0" xfId="0" applyFill="1" applyAlignment="1">
      <alignment vertical="center"/>
    </xf>
    <xf numFmtId="0" fontId="21" fillId="7" borderId="0" xfId="0" applyFont="1" applyFill="1" applyAlignment="1">
      <alignment vertical="center"/>
    </xf>
    <xf numFmtId="0" fontId="22" fillId="7" borderId="0" xfId="0" applyFont="1" applyFill="1" applyAlignment="1">
      <alignment vertical="center"/>
    </xf>
    <xf numFmtId="0" fontId="9" fillId="7" borderId="0" xfId="0" applyFont="1" applyFill="1" applyAlignment="1">
      <alignment vertical="center"/>
    </xf>
    <xf numFmtId="0" fontId="4" fillId="7" borderId="0" xfId="0" applyFont="1" applyFill="1" applyAlignment="1">
      <alignment vertical="center"/>
    </xf>
    <xf numFmtId="0" fontId="19" fillId="7" borderId="0" xfId="0" applyFont="1" applyFill="1" applyAlignment="1">
      <alignment vertical="center"/>
    </xf>
    <xf numFmtId="4" fontId="22" fillId="7" borderId="0" xfId="0" applyNumberFormat="1" applyFont="1" applyFill="1" applyAlignment="1">
      <alignment vertical="center"/>
    </xf>
    <xf numFmtId="0" fontId="20" fillId="7" borderId="0" xfId="0" applyFont="1" applyFill="1" applyAlignment="1">
      <alignment horizontal="center" vertical="center"/>
    </xf>
    <xf numFmtId="0" fontId="35" fillId="7" borderId="0" xfId="0" applyFont="1" applyFill="1" applyAlignment="1">
      <alignment vertical="center"/>
    </xf>
    <xf numFmtId="0" fontId="19" fillId="7" borderId="0" xfId="0" applyFont="1" applyFill="1" applyAlignment="1">
      <alignment vertical="center" wrapText="1"/>
    </xf>
    <xf numFmtId="0" fontId="37" fillId="0" borderId="0" xfId="0" applyFont="1"/>
    <xf numFmtId="0" fontId="37" fillId="0" borderId="0" xfId="0" applyFont="1" applyAlignment="1">
      <alignment vertical="center"/>
    </xf>
    <xf numFmtId="0" fontId="39" fillId="4" borderId="2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3" xfId="0" applyFont="1" applyFill="1" applyBorder="1" applyAlignment="1">
      <alignment vertical="center"/>
    </xf>
    <xf numFmtId="0" fontId="39" fillId="4" borderId="3" xfId="0" applyFont="1" applyFill="1" applyBorder="1" applyAlignment="1">
      <alignment horizontal="right" vertical="center"/>
    </xf>
    <xf numFmtId="10" fontId="39" fillId="4" borderId="3" xfId="17" applyNumberFormat="1" applyFont="1" applyFill="1" applyBorder="1" applyAlignment="1">
      <alignment horizontal="center" vertical="center"/>
    </xf>
    <xf numFmtId="49" fontId="40" fillId="0" borderId="22" xfId="0" applyNumberFormat="1" applyFont="1" applyBorder="1" applyAlignment="1">
      <alignment horizontal="center" vertical="center"/>
    </xf>
    <xf numFmtId="49" fontId="40" fillId="0" borderId="3" xfId="0" applyNumberFormat="1" applyFont="1" applyBorder="1" applyAlignment="1">
      <alignment horizontal="center" vertical="center"/>
    </xf>
    <xf numFmtId="4" fontId="40" fillId="0" borderId="3" xfId="33" applyNumberFormat="1" applyFont="1" applyFill="1" applyBorder="1" applyAlignment="1">
      <alignment horizontal="center" vertical="center"/>
    </xf>
    <xf numFmtId="10" fontId="40" fillId="0" borderId="3" xfId="17" applyNumberFormat="1" applyFont="1" applyFill="1" applyBorder="1" applyAlignment="1">
      <alignment horizontal="center" vertical="center"/>
    </xf>
    <xf numFmtId="170" fontId="40" fillId="0" borderId="3" xfId="33" applyNumberFormat="1" applyFont="1" applyFill="1" applyBorder="1" applyAlignment="1">
      <alignment horizontal="center" vertical="center"/>
    </xf>
    <xf numFmtId="14" fontId="40" fillId="0" borderId="3" xfId="33" applyNumberFormat="1" applyFont="1" applyFill="1" applyBorder="1" applyAlignment="1">
      <alignment horizontal="center" vertical="center"/>
    </xf>
    <xf numFmtId="0" fontId="40" fillId="0" borderId="14" xfId="33" applyNumberFormat="1" applyFont="1" applyFill="1" applyBorder="1" applyAlignment="1">
      <alignment horizontal="center" vertical="center"/>
    </xf>
    <xf numFmtId="0" fontId="32" fillId="0" borderId="22" xfId="0" applyFont="1" applyBorder="1" applyAlignment="1">
      <alignment horizontal="center" vertical="center"/>
    </xf>
    <xf numFmtId="4" fontId="33" fillId="0" borderId="3" xfId="0" applyNumberFormat="1" applyFont="1" applyBorder="1" applyAlignment="1">
      <alignment horizontal="center" vertical="center"/>
    </xf>
    <xf numFmtId="0" fontId="33" fillId="0" borderId="22" xfId="0" applyFont="1" applyBorder="1" applyAlignment="1">
      <alignment horizontal="center" vertical="center"/>
    </xf>
    <xf numFmtId="0" fontId="33" fillId="0" borderId="3" xfId="0" applyFont="1" applyBorder="1" applyAlignment="1">
      <alignment horizontal="center" vertical="center"/>
    </xf>
    <xf numFmtId="0" fontId="39" fillId="4" borderId="3" xfId="0" applyFont="1" applyFill="1" applyBorder="1" applyAlignment="1">
      <alignment vertical="center" wrapText="1"/>
    </xf>
    <xf numFmtId="0" fontId="39" fillId="0" borderId="22" xfId="0" applyFont="1" applyBorder="1" applyAlignment="1">
      <alignment horizontal="center" vertical="center"/>
    </xf>
    <xf numFmtId="0" fontId="39" fillId="0" borderId="3" xfId="0" applyFont="1" applyBorder="1" applyAlignment="1">
      <alignment horizontal="center" vertical="center"/>
    </xf>
    <xf numFmtId="0" fontId="39" fillId="0" borderId="3" xfId="0" applyFont="1" applyBorder="1" applyAlignment="1">
      <alignment horizontal="left" vertical="center"/>
    </xf>
    <xf numFmtId="0" fontId="39" fillId="0" borderId="3" xfId="0" applyFont="1" applyBorder="1" applyAlignment="1">
      <alignment horizontal="right" vertical="center"/>
    </xf>
    <xf numFmtId="4" fontId="39" fillId="0" borderId="3" xfId="0" applyNumberFormat="1" applyFont="1" applyBorder="1" applyAlignment="1">
      <alignment horizontal="center" vertical="center"/>
    </xf>
    <xf numFmtId="10" fontId="39" fillId="0" borderId="3" xfId="17" applyNumberFormat="1" applyFont="1" applyFill="1" applyBorder="1" applyAlignment="1">
      <alignment horizontal="center" vertical="center"/>
    </xf>
    <xf numFmtId="4" fontId="40" fillId="0" borderId="3" xfId="0" applyNumberFormat="1" applyFont="1" applyBorder="1" applyAlignment="1">
      <alignment horizontal="center" vertical="center"/>
    </xf>
    <xf numFmtId="0" fontId="40" fillId="0" borderId="3" xfId="0" applyFont="1" applyBorder="1" applyAlignment="1">
      <alignment horizontal="center" vertical="center"/>
    </xf>
    <xf numFmtId="0" fontId="33" fillId="0" borderId="3" xfId="0" applyFont="1" applyBorder="1" applyAlignment="1">
      <alignment horizontal="justify" vertical="center"/>
    </xf>
    <xf numFmtId="4" fontId="33" fillId="0" borderId="3" xfId="0" applyNumberFormat="1" applyFont="1" applyBorder="1" applyAlignment="1">
      <alignment horizontal="right" vertical="center"/>
    </xf>
    <xf numFmtId="10" fontId="33" fillId="0" borderId="3" xfId="17" applyNumberFormat="1" applyFont="1" applyBorder="1" applyAlignment="1">
      <alignment horizontal="center" vertical="center"/>
    </xf>
    <xf numFmtId="170" fontId="33" fillId="0" borderId="3" xfId="0" applyNumberFormat="1" applyFont="1" applyBorder="1" applyAlignment="1">
      <alignment horizontal="center" vertical="center"/>
    </xf>
    <xf numFmtId="0" fontId="33" fillId="0" borderId="14" xfId="0" applyFont="1" applyBorder="1" applyAlignment="1">
      <alignment horizontal="center" vertical="center"/>
    </xf>
    <xf numFmtId="0" fontId="39" fillId="4" borderId="22"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9" fillId="4" borderId="3" xfId="0" applyFont="1" applyFill="1" applyBorder="1" applyAlignment="1">
      <alignment horizontal="left" vertical="center" wrapText="1"/>
    </xf>
    <xf numFmtId="0" fontId="39" fillId="4" borderId="3" xfId="0" applyFont="1" applyFill="1" applyBorder="1" applyAlignment="1">
      <alignment horizontal="right" vertical="center" wrapText="1"/>
    </xf>
    <xf numFmtId="4" fontId="39" fillId="4" borderId="3" xfId="0" applyNumberFormat="1" applyFont="1" applyFill="1" applyBorder="1" applyAlignment="1">
      <alignment horizontal="center" vertical="center" wrapText="1"/>
    </xf>
    <xf numFmtId="0" fontId="39" fillId="0" borderId="2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3" xfId="0" applyFont="1" applyBorder="1" applyAlignment="1">
      <alignment horizontal="left" vertical="center" wrapText="1"/>
    </xf>
    <xf numFmtId="0" fontId="39" fillId="0" borderId="3" xfId="0" applyFont="1" applyBorder="1" applyAlignment="1">
      <alignment horizontal="right" vertical="center" wrapText="1"/>
    </xf>
    <xf numFmtId="4" fontId="39" fillId="0" borderId="3" xfId="0" applyNumberFormat="1" applyFont="1" applyBorder="1" applyAlignment="1">
      <alignment horizontal="center" vertical="center" wrapText="1"/>
    </xf>
    <xf numFmtId="0" fontId="40" fillId="0" borderId="3" xfId="0" applyFont="1" applyBorder="1" applyAlignment="1">
      <alignment horizontal="justify" vertical="center"/>
    </xf>
    <xf numFmtId="0" fontId="40" fillId="0" borderId="3" xfId="0" applyFont="1" applyBorder="1" applyAlignment="1">
      <alignment horizontal="center" vertical="center" wrapText="1"/>
    </xf>
    <xf numFmtId="4" fontId="40" fillId="0" borderId="3" xfId="0" applyNumberFormat="1" applyFont="1" applyBorder="1" applyAlignment="1">
      <alignment horizontal="right" vertical="center" wrapText="1"/>
    </xf>
    <xf numFmtId="2" fontId="40" fillId="0" borderId="3" xfId="5" applyNumberFormat="1" applyFont="1" applyFill="1" applyBorder="1" applyAlignment="1">
      <alignment horizontal="center" vertical="center"/>
    </xf>
    <xf numFmtId="170" fontId="40" fillId="0" borderId="3" xfId="0" applyNumberFormat="1" applyFont="1" applyBorder="1" applyAlignment="1">
      <alignment horizontal="center" vertical="center"/>
    </xf>
    <xf numFmtId="166" fontId="40" fillId="0" borderId="3" xfId="33" applyNumberFormat="1" applyFont="1" applyFill="1" applyBorder="1" applyAlignment="1">
      <alignment horizontal="center" vertical="center"/>
    </xf>
    <xf numFmtId="0" fontId="40" fillId="0" borderId="14" xfId="0" applyFont="1" applyBorder="1" applyAlignment="1">
      <alignment horizontal="center" vertical="center"/>
    </xf>
    <xf numFmtId="0" fontId="39" fillId="5" borderId="22" xfId="0" applyFont="1" applyFill="1" applyBorder="1" applyAlignment="1">
      <alignment horizontal="center" vertical="center" wrapText="1"/>
    </xf>
    <xf numFmtId="0" fontId="39" fillId="5" borderId="3" xfId="0" applyFont="1" applyFill="1" applyBorder="1" applyAlignment="1">
      <alignment horizontal="center" vertical="center" wrapText="1"/>
    </xf>
    <xf numFmtId="0" fontId="39" fillId="5" borderId="3" xfId="0" applyFont="1" applyFill="1" applyBorder="1" applyAlignment="1">
      <alignment horizontal="left" vertical="center" wrapText="1"/>
    </xf>
    <xf numFmtId="0" fontId="39" fillId="5" borderId="3" xfId="0" applyFont="1" applyFill="1" applyBorder="1" applyAlignment="1">
      <alignment horizontal="right" vertical="center" wrapText="1"/>
    </xf>
    <xf numFmtId="10" fontId="39" fillId="5" borderId="3" xfId="0" applyNumberFormat="1" applyFont="1" applyFill="1" applyBorder="1" applyAlignment="1">
      <alignment horizontal="center" vertical="center" wrapText="1"/>
    </xf>
    <xf numFmtId="0" fontId="32" fillId="0" borderId="22" xfId="0" applyFont="1" applyBorder="1" applyAlignment="1">
      <alignment horizontal="center" vertical="center" wrapText="1"/>
    </xf>
    <xf numFmtId="0" fontId="32" fillId="0" borderId="3" xfId="0" applyFont="1" applyBorder="1" applyAlignment="1">
      <alignment horizontal="center" vertical="center" wrapText="1"/>
    </xf>
    <xf numFmtId="0" fontId="37" fillId="6" borderId="21" xfId="0" applyFont="1" applyFill="1" applyBorder="1" applyAlignment="1">
      <alignment vertical="center"/>
    </xf>
    <xf numFmtId="0" fontId="37" fillId="6" borderId="5" xfId="0" applyFont="1" applyFill="1" applyBorder="1" applyAlignment="1">
      <alignment vertical="center"/>
    </xf>
    <xf numFmtId="4" fontId="40" fillId="6" borderId="5" xfId="0" applyNumberFormat="1" applyFont="1" applyFill="1" applyBorder="1" applyAlignment="1">
      <alignment vertical="center" wrapText="1"/>
    </xf>
    <xf numFmtId="4" fontId="40" fillId="6" borderId="5" xfId="33" applyNumberFormat="1" applyFont="1" applyFill="1" applyBorder="1" applyAlignment="1">
      <alignment horizontal="center" vertical="center" wrapText="1"/>
    </xf>
    <xf numFmtId="0" fontId="40" fillId="6" borderId="22" xfId="0" applyFont="1" applyFill="1" applyBorder="1" applyAlignment="1">
      <alignment horizontal="center" vertical="center"/>
    </xf>
    <xf numFmtId="0" fontId="40" fillId="6" borderId="3" xfId="0" applyFont="1" applyFill="1" applyBorder="1" applyAlignment="1">
      <alignment horizontal="center" vertical="center" wrapText="1"/>
    </xf>
    <xf numFmtId="166" fontId="40" fillId="6" borderId="3" xfId="33" quotePrefix="1" applyNumberFormat="1" applyFont="1" applyFill="1" applyBorder="1" applyAlignment="1">
      <alignment vertical="center"/>
    </xf>
    <xf numFmtId="166" fontId="40" fillId="6" borderId="3" xfId="33" quotePrefix="1" applyNumberFormat="1" applyFont="1" applyFill="1" applyBorder="1" applyAlignment="1">
      <alignment horizontal="center" vertical="center"/>
    </xf>
    <xf numFmtId="4" fontId="40" fillId="6" borderId="3" xfId="0" applyNumberFormat="1" applyFont="1" applyFill="1" applyBorder="1" applyAlignment="1">
      <alignment horizontal="center" vertical="center" wrapText="1"/>
    </xf>
    <xf numFmtId="4" fontId="40" fillId="6" borderId="3" xfId="33" applyNumberFormat="1" applyFont="1" applyFill="1" applyBorder="1" applyAlignment="1">
      <alignment horizontal="center" vertical="center" wrapText="1"/>
    </xf>
    <xf numFmtId="10" fontId="40" fillId="6" borderId="3" xfId="17" applyNumberFormat="1" applyFont="1" applyFill="1" applyBorder="1" applyAlignment="1">
      <alignment horizontal="center" vertical="center" wrapText="1"/>
    </xf>
    <xf numFmtId="170" fontId="40" fillId="6" borderId="3" xfId="33" applyNumberFormat="1" applyFont="1" applyFill="1" applyBorder="1" applyAlignment="1">
      <alignment horizontal="center" vertical="center"/>
    </xf>
    <xf numFmtId="0" fontId="40" fillId="0" borderId="0" xfId="0" applyFont="1" applyAlignment="1">
      <alignment vertical="center"/>
    </xf>
    <xf numFmtId="0" fontId="33" fillId="0" borderId="0" xfId="0" applyFont="1" applyAlignment="1">
      <alignment vertical="center"/>
    </xf>
    <xf numFmtId="0" fontId="38" fillId="0" borderId="0" xfId="0" applyFont="1" applyAlignment="1">
      <alignment vertical="center"/>
    </xf>
    <xf numFmtId="0" fontId="37" fillId="0" borderId="0" xfId="0" applyFont="1" applyAlignment="1">
      <alignment horizontal="center" vertical="center"/>
    </xf>
    <xf numFmtId="4" fontId="37" fillId="0" borderId="0" xfId="0" applyNumberFormat="1" applyFont="1" applyAlignment="1">
      <alignment horizontal="right" vertical="center"/>
    </xf>
    <xf numFmtId="4" fontId="37" fillId="0" borderId="0" xfId="0" applyNumberFormat="1" applyFont="1" applyAlignment="1">
      <alignment horizontal="center" vertical="center"/>
    </xf>
    <xf numFmtId="170" fontId="37" fillId="0" borderId="0" xfId="0" applyNumberFormat="1" applyFont="1" applyAlignment="1">
      <alignment horizontal="center" vertical="center"/>
    </xf>
    <xf numFmtId="10" fontId="40" fillId="0" borderId="0" xfId="17" applyNumberFormat="1" applyFont="1" applyAlignment="1">
      <alignment horizontal="center" vertical="center"/>
    </xf>
    <xf numFmtId="170" fontId="37" fillId="0" borderId="0" xfId="0" applyNumberFormat="1" applyFont="1" applyAlignment="1">
      <alignment horizontal="right" vertical="center"/>
    </xf>
    <xf numFmtId="0" fontId="44" fillId="6" borderId="19" xfId="0" applyFont="1" applyFill="1" applyBorder="1" applyAlignment="1">
      <alignment horizontal="left" vertical="center"/>
    </xf>
    <xf numFmtId="0" fontId="44" fillId="6" borderId="4" xfId="0" applyFont="1" applyFill="1" applyBorder="1" applyAlignment="1">
      <alignment horizontal="left" vertical="center"/>
    </xf>
    <xf numFmtId="165" fontId="40" fillId="0" borderId="3" xfId="5" applyFont="1" applyFill="1" applyBorder="1" applyAlignment="1">
      <alignment horizontal="center" vertical="center"/>
    </xf>
    <xf numFmtId="165" fontId="39" fillId="4" borderId="3" xfId="5" applyFont="1" applyFill="1" applyBorder="1" applyAlignment="1">
      <alignment horizontal="center" vertical="center"/>
    </xf>
    <xf numFmtId="0" fontId="47" fillId="6" borderId="20" xfId="0" applyFont="1" applyFill="1" applyBorder="1" applyAlignment="1">
      <alignment horizontal="left" vertical="center"/>
    </xf>
    <xf numFmtId="0" fontId="40" fillId="4" borderId="14" xfId="0" applyFont="1" applyFill="1" applyBorder="1" applyAlignment="1">
      <alignment vertical="center"/>
    </xf>
    <xf numFmtId="0" fontId="40" fillId="4" borderId="14" xfId="0" applyFont="1" applyFill="1" applyBorder="1" applyAlignment="1">
      <alignment horizontal="center" vertical="center" wrapText="1"/>
    </xf>
    <xf numFmtId="0" fontId="40" fillId="0" borderId="14" xfId="0" applyFont="1" applyBorder="1" applyAlignment="1">
      <alignment horizontal="center" vertical="center" wrapText="1"/>
    </xf>
    <xf numFmtId="0" fontId="40" fillId="5" borderId="14" xfId="0" applyFont="1" applyFill="1" applyBorder="1" applyAlignment="1">
      <alignment horizontal="center" vertical="center" wrapText="1"/>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7" fillId="0" borderId="38" xfId="0" applyFont="1" applyBorder="1" applyAlignment="1">
      <alignment horizontal="center" vertical="center"/>
    </xf>
    <xf numFmtId="4" fontId="37" fillId="0" borderId="38" xfId="0" applyNumberFormat="1" applyFont="1" applyBorder="1" applyAlignment="1">
      <alignment horizontal="right" vertical="center"/>
    </xf>
    <xf numFmtId="4" fontId="37" fillId="0" borderId="38" xfId="0" applyNumberFormat="1" applyFont="1" applyBorder="1" applyAlignment="1">
      <alignment horizontal="center" vertical="center"/>
    </xf>
    <xf numFmtId="170" fontId="37" fillId="0" borderId="38" xfId="0" applyNumberFormat="1" applyFont="1" applyBorder="1" applyAlignment="1">
      <alignment horizontal="center" vertical="center"/>
    </xf>
    <xf numFmtId="0" fontId="37" fillId="0" borderId="39" xfId="0" applyFont="1" applyBorder="1" applyAlignment="1">
      <alignment horizontal="center" vertical="center"/>
    </xf>
    <xf numFmtId="165" fontId="39" fillId="0" borderId="3" xfId="5" applyFont="1" applyFill="1" applyBorder="1" applyAlignment="1">
      <alignment horizontal="center" vertical="center"/>
    </xf>
    <xf numFmtId="165" fontId="33" fillId="0" borderId="3" xfId="5" applyFont="1" applyFill="1" applyBorder="1" applyAlignment="1">
      <alignment horizontal="center" vertical="center"/>
    </xf>
    <xf numFmtId="165" fontId="33" fillId="0" borderId="3" xfId="5" applyFont="1" applyBorder="1" applyAlignment="1">
      <alignment horizontal="center" vertical="center"/>
    </xf>
    <xf numFmtId="165" fontId="39" fillId="4" borderId="3" xfId="5" applyFont="1" applyFill="1" applyBorder="1" applyAlignment="1">
      <alignment horizontal="center" vertical="center" wrapText="1"/>
    </xf>
    <xf numFmtId="165" fontId="39" fillId="0" borderId="3" xfId="5" applyFont="1" applyFill="1" applyBorder="1" applyAlignment="1">
      <alignment horizontal="center" vertical="center" wrapText="1"/>
    </xf>
    <xf numFmtId="165" fontId="39" fillId="5" borderId="3" xfId="5" applyFont="1" applyFill="1" applyBorder="1" applyAlignment="1">
      <alignment horizontal="center" vertical="center" wrapText="1"/>
    </xf>
    <xf numFmtId="165" fontId="33" fillId="0" borderId="24" xfId="5" applyFont="1" applyBorder="1" applyAlignment="1">
      <alignment horizontal="center" vertical="center"/>
    </xf>
    <xf numFmtId="0" fontId="40" fillId="9" borderId="35" xfId="0" applyFont="1" applyFill="1" applyBorder="1" applyAlignment="1">
      <alignment horizontal="center" vertical="center"/>
    </xf>
    <xf numFmtId="0" fontId="40" fillId="9" borderId="36" xfId="0" applyFont="1" applyFill="1" applyBorder="1" applyAlignment="1">
      <alignment horizontal="center" vertical="center" wrapText="1"/>
    </xf>
    <xf numFmtId="166" fontId="40" fillId="9" borderId="36" xfId="33" quotePrefix="1" applyNumberFormat="1" applyFont="1" applyFill="1" applyBorder="1" applyAlignment="1">
      <alignment vertical="center"/>
    </xf>
    <xf numFmtId="166" fontId="40" fillId="9" borderId="36" xfId="33" quotePrefix="1" applyNumberFormat="1" applyFont="1" applyFill="1" applyBorder="1" applyAlignment="1">
      <alignment horizontal="center" vertical="center"/>
    </xf>
    <xf numFmtId="4" fontId="40" fillId="9" borderId="36" xfId="0" applyNumberFormat="1" applyFont="1" applyFill="1" applyBorder="1" applyAlignment="1">
      <alignment horizontal="center" vertical="center" wrapText="1"/>
    </xf>
    <xf numFmtId="4" fontId="40" fillId="9" borderId="36" xfId="33" applyNumberFormat="1" applyFont="1" applyFill="1" applyBorder="1" applyAlignment="1">
      <alignment horizontal="center" vertical="center" wrapText="1"/>
    </xf>
    <xf numFmtId="10" fontId="40" fillId="9" borderId="36" xfId="17" applyNumberFormat="1" applyFont="1" applyFill="1" applyBorder="1" applyAlignment="1">
      <alignment horizontal="center" vertical="center" wrapText="1"/>
    </xf>
    <xf numFmtId="170" fontId="40" fillId="9" borderId="36" xfId="33" applyNumberFormat="1" applyFont="1" applyFill="1" applyBorder="1" applyAlignment="1">
      <alignment horizontal="center" vertical="center"/>
    </xf>
    <xf numFmtId="166" fontId="40" fillId="9" borderId="36" xfId="33" applyNumberFormat="1" applyFont="1" applyFill="1" applyBorder="1" applyAlignment="1">
      <alignment horizontal="center" vertical="center"/>
    </xf>
    <xf numFmtId="166" fontId="40" fillId="9" borderId="40" xfId="33" applyNumberFormat="1" applyFont="1" applyFill="1" applyBorder="1" applyAlignment="1">
      <alignment horizontal="center" vertical="center"/>
    </xf>
    <xf numFmtId="0" fontId="39" fillId="4" borderId="41" xfId="0" applyFont="1" applyFill="1" applyBorder="1" applyAlignment="1">
      <alignment horizontal="center" vertical="center"/>
    </xf>
    <xf numFmtId="0" fontId="39" fillId="4" borderId="42" xfId="0" applyFont="1" applyFill="1" applyBorder="1" applyAlignment="1">
      <alignment horizontal="center" vertical="center"/>
    </xf>
    <xf numFmtId="0" fontId="39" fillId="4" borderId="42" xfId="0" applyFont="1" applyFill="1" applyBorder="1" applyAlignment="1">
      <alignment vertical="center"/>
    </xf>
    <xf numFmtId="0" fontId="39" fillId="4" borderId="42" xfId="0" applyFont="1" applyFill="1" applyBorder="1" applyAlignment="1">
      <alignment horizontal="right" vertical="center"/>
    </xf>
    <xf numFmtId="165" fontId="39" fillId="4" borderId="42" xfId="5" applyFont="1" applyFill="1" applyBorder="1" applyAlignment="1">
      <alignment horizontal="center" vertical="center"/>
    </xf>
    <xf numFmtId="10" fontId="39" fillId="4" borderId="42" xfId="17" applyNumberFormat="1" applyFont="1" applyFill="1" applyBorder="1" applyAlignment="1">
      <alignment horizontal="center" vertical="center"/>
    </xf>
    <xf numFmtId="0" fontId="40" fillId="4" borderId="43" xfId="0" applyFont="1" applyFill="1" applyBorder="1" applyAlignment="1">
      <alignment vertical="center"/>
    </xf>
    <xf numFmtId="166" fontId="39" fillId="0" borderId="3" xfId="33" quotePrefix="1" applyNumberFormat="1" applyFont="1" applyFill="1" applyBorder="1" applyAlignment="1">
      <alignment horizontal="left" vertical="center" wrapText="1"/>
    </xf>
    <xf numFmtId="166" fontId="39" fillId="0" borderId="3" xfId="33" quotePrefix="1" applyNumberFormat="1" applyFont="1" applyFill="1" applyBorder="1" applyAlignment="1">
      <alignment horizontal="center" vertical="center" wrapText="1"/>
    </xf>
    <xf numFmtId="4" fontId="39" fillId="0" borderId="3" xfId="33" applyNumberFormat="1" applyFont="1" applyFill="1" applyBorder="1" applyAlignment="1">
      <alignment horizontal="center" vertical="center"/>
    </xf>
    <xf numFmtId="170" fontId="39" fillId="0" borderId="3" xfId="33" applyNumberFormat="1" applyFont="1" applyFill="1" applyBorder="1" applyAlignment="1">
      <alignment horizontal="center" vertical="center"/>
    </xf>
    <xf numFmtId="14" fontId="39" fillId="0" borderId="3" xfId="33" applyNumberFormat="1" applyFont="1" applyFill="1" applyBorder="1" applyAlignment="1">
      <alignment horizontal="center" vertical="center"/>
    </xf>
    <xf numFmtId="166" fontId="40" fillId="0" borderId="3" xfId="33" applyNumberFormat="1" applyFont="1" applyFill="1" applyBorder="1" applyAlignment="1">
      <alignment horizontal="left" vertical="center" wrapText="1"/>
    </xf>
    <xf numFmtId="166" fontId="40" fillId="0" borderId="3" xfId="33" applyNumberFormat="1" applyFont="1" applyFill="1" applyBorder="1" applyAlignment="1">
      <alignment horizontal="center" vertical="center" wrapText="1"/>
    </xf>
    <xf numFmtId="165" fontId="40" fillId="6" borderId="3" xfId="5" applyFont="1" applyFill="1" applyBorder="1" applyAlignment="1">
      <alignment horizontal="center" vertical="center"/>
    </xf>
    <xf numFmtId="170" fontId="46" fillId="0" borderId="3" xfId="33" applyNumberFormat="1" applyFont="1" applyFill="1" applyBorder="1" applyAlignment="1">
      <alignment horizontal="center" vertical="center"/>
    </xf>
    <xf numFmtId="14" fontId="46" fillId="0" borderId="3" xfId="33" applyNumberFormat="1" applyFont="1" applyFill="1" applyBorder="1" applyAlignment="1">
      <alignment horizontal="center" vertical="center"/>
    </xf>
    <xf numFmtId="14" fontId="46" fillId="0" borderId="3" xfId="33" applyNumberFormat="1" applyFont="1" applyFill="1" applyBorder="1" applyAlignment="1">
      <alignment horizontal="left" vertical="center"/>
    </xf>
    <xf numFmtId="0" fontId="37" fillId="0" borderId="14" xfId="0" applyFont="1" applyBorder="1" applyAlignment="1">
      <alignment horizontal="center" vertical="center"/>
    </xf>
    <xf numFmtId="0" fontId="37" fillId="0" borderId="3" xfId="0" applyFont="1" applyBorder="1" applyAlignment="1">
      <alignment horizontal="justify" vertical="center" wrapText="1"/>
    </xf>
    <xf numFmtId="0" fontId="37" fillId="0" borderId="3" xfId="0" applyFont="1" applyBorder="1" applyAlignment="1">
      <alignment horizontal="center" vertical="center" wrapText="1"/>
    </xf>
    <xf numFmtId="4" fontId="40" fillId="0" borderId="3" xfId="0" applyNumberFormat="1" applyFont="1" applyBorder="1" applyAlignment="1">
      <alignment horizontal="center" vertical="center" wrapText="1"/>
    </xf>
    <xf numFmtId="4" fontId="37" fillId="0" borderId="3" xfId="0" applyNumberFormat="1" applyFont="1" applyBorder="1" applyAlignment="1">
      <alignment horizontal="center" vertical="center"/>
    </xf>
    <xf numFmtId="165" fontId="37" fillId="0" borderId="3" xfId="5" applyFont="1" applyFill="1" applyBorder="1" applyAlignment="1">
      <alignment horizontal="center" vertical="center"/>
    </xf>
    <xf numFmtId="165" fontId="37" fillId="0" borderId="3" xfId="5" applyFont="1" applyBorder="1" applyAlignment="1">
      <alignment horizontal="center" vertical="center"/>
    </xf>
    <xf numFmtId="10" fontId="37" fillId="0" borderId="3" xfId="17" applyNumberFormat="1" applyFont="1" applyBorder="1" applyAlignment="1">
      <alignment horizontal="center" vertical="center"/>
    </xf>
    <xf numFmtId="0" fontId="41" fillId="0" borderId="3" xfId="0" applyFont="1" applyBorder="1" applyAlignment="1">
      <alignment vertical="center" wrapText="1"/>
    </xf>
    <xf numFmtId="165" fontId="40" fillId="0" borderId="3" xfId="5" applyFont="1" applyFill="1" applyBorder="1" applyAlignment="1">
      <alignment horizontal="center" vertical="center" wrapText="1"/>
    </xf>
    <xf numFmtId="10" fontId="39" fillId="0" borderId="3" xfId="0" applyNumberFormat="1" applyFont="1" applyBorder="1" applyAlignment="1">
      <alignment horizontal="center" vertical="center" wrapText="1"/>
    </xf>
    <xf numFmtId="4" fontId="40" fillId="0" borderId="3" xfId="5" applyNumberFormat="1" applyFont="1" applyFill="1" applyBorder="1" applyAlignment="1">
      <alignment horizontal="center" vertical="center"/>
    </xf>
    <xf numFmtId="0" fontId="40" fillId="0" borderId="22" xfId="0" applyFont="1" applyBorder="1" applyAlignment="1">
      <alignment horizontal="center" vertical="center"/>
    </xf>
    <xf numFmtId="0" fontId="40" fillId="0" borderId="14" xfId="33" applyNumberFormat="1" applyFont="1" applyFill="1" applyBorder="1" applyAlignment="1">
      <alignment horizontal="center" vertical="center" wrapText="1"/>
    </xf>
    <xf numFmtId="0" fontId="40" fillId="0" borderId="3" xfId="5" applyNumberFormat="1" applyFont="1" applyFill="1" applyBorder="1" applyAlignment="1">
      <alignment horizontal="center" vertical="center"/>
    </xf>
    <xf numFmtId="0" fontId="40" fillId="0" borderId="3" xfId="33" applyNumberFormat="1" applyFont="1" applyFill="1" applyBorder="1" applyAlignment="1">
      <alignment horizontal="left" vertical="center" wrapText="1"/>
    </xf>
    <xf numFmtId="170" fontId="39" fillId="0" borderId="3" xfId="0" applyNumberFormat="1" applyFont="1" applyFill="1" applyBorder="1" applyAlignment="1">
      <alignment horizontal="center" vertical="center"/>
    </xf>
    <xf numFmtId="0" fontId="39" fillId="0" borderId="3" xfId="0" applyFont="1" applyFill="1" applyBorder="1" applyAlignment="1">
      <alignment horizontal="center" vertical="center" wrapText="1"/>
    </xf>
    <xf numFmtId="0" fontId="38" fillId="8" borderId="44" xfId="0" applyFont="1" applyFill="1" applyBorder="1" applyAlignment="1">
      <alignment horizontal="center" vertical="center"/>
    </xf>
    <xf numFmtId="0" fontId="38" fillId="8" borderId="45" xfId="0" applyFont="1" applyFill="1" applyBorder="1" applyAlignment="1">
      <alignment horizontal="center" vertical="center"/>
    </xf>
    <xf numFmtId="0" fontId="37" fillId="8" borderId="46" xfId="0" applyFont="1" applyFill="1" applyBorder="1" applyAlignment="1">
      <alignment horizontal="center" vertical="center"/>
    </xf>
    <xf numFmtId="0" fontId="37" fillId="8" borderId="0" xfId="0" applyFont="1" applyFill="1" applyBorder="1"/>
    <xf numFmtId="0" fontId="37" fillId="8" borderId="0" xfId="0" applyFont="1" applyFill="1" applyBorder="1" applyAlignment="1">
      <alignment vertical="center"/>
    </xf>
    <xf numFmtId="0" fontId="37" fillId="8" borderId="0" xfId="0" applyFont="1" applyFill="1" applyBorder="1" applyAlignment="1">
      <alignment horizontal="right"/>
    </xf>
    <xf numFmtId="172" fontId="38" fillId="8" borderId="0" xfId="0" applyNumberFormat="1" applyFont="1" applyFill="1" applyBorder="1" applyAlignment="1">
      <alignment horizontal="center"/>
    </xf>
    <xf numFmtId="14" fontId="37" fillId="8" borderId="48" xfId="0" applyNumberFormat="1" applyFont="1" applyFill="1" applyBorder="1" applyAlignment="1">
      <alignment horizontal="center"/>
    </xf>
    <xf numFmtId="166" fontId="39" fillId="8" borderId="47" xfId="33" applyNumberFormat="1" applyFont="1" applyFill="1" applyBorder="1" applyAlignment="1">
      <alignment horizontal="center" vertical="center"/>
    </xf>
    <xf numFmtId="166" fontId="39" fillId="8" borderId="0" xfId="33" applyNumberFormat="1" applyFont="1" applyFill="1" applyBorder="1" applyAlignment="1">
      <alignment horizontal="center" vertical="center"/>
    </xf>
    <xf numFmtId="10" fontId="39" fillId="8" borderId="0" xfId="17" applyNumberFormat="1" applyFont="1" applyFill="1" applyBorder="1" applyAlignment="1">
      <alignment horizontal="center"/>
    </xf>
    <xf numFmtId="10" fontId="37" fillId="8" borderId="48" xfId="17" applyNumberFormat="1" applyFont="1" applyFill="1" applyBorder="1" applyAlignment="1">
      <alignment horizontal="center"/>
    </xf>
    <xf numFmtId="0" fontId="37" fillId="8" borderId="0" xfId="0" applyFont="1" applyFill="1" applyBorder="1" applyAlignment="1">
      <alignment horizontal="right" vertical="center"/>
    </xf>
    <xf numFmtId="0" fontId="48" fillId="8" borderId="0" xfId="0" applyFont="1" applyFill="1" applyBorder="1" applyAlignment="1">
      <alignment vertical="center"/>
    </xf>
    <xf numFmtId="0" fontId="37" fillId="8" borderId="48" xfId="0" applyFont="1" applyFill="1" applyBorder="1" applyAlignment="1">
      <alignment vertical="center"/>
    </xf>
    <xf numFmtId="0" fontId="37" fillId="8" borderId="50" xfId="0" applyFont="1" applyFill="1" applyBorder="1" applyAlignment="1">
      <alignment vertical="center"/>
    </xf>
    <xf numFmtId="166" fontId="39" fillId="8" borderId="50" xfId="33" applyNumberFormat="1" applyFont="1" applyFill="1" applyBorder="1" applyAlignment="1">
      <alignment vertical="center"/>
    </xf>
    <xf numFmtId="0" fontId="38" fillId="8" borderId="50" xfId="0" applyFont="1" applyFill="1" applyBorder="1" applyAlignment="1">
      <alignment horizontal="center" vertical="center"/>
    </xf>
    <xf numFmtId="10" fontId="39" fillId="8" borderId="50" xfId="17" applyNumberFormat="1" applyFont="1" applyFill="1" applyBorder="1" applyAlignment="1">
      <alignment horizontal="center" vertical="center"/>
    </xf>
    <xf numFmtId="0" fontId="37" fillId="8" borderId="51" xfId="0" applyFont="1" applyFill="1" applyBorder="1" applyAlignment="1">
      <alignment vertical="center"/>
    </xf>
    <xf numFmtId="0" fontId="38" fillId="0" borderId="38" xfId="0" applyFont="1" applyBorder="1" applyAlignment="1">
      <alignment horizontal="right" vertical="center"/>
    </xf>
    <xf numFmtId="165" fontId="38" fillId="0" borderId="38" xfId="5" applyFont="1" applyBorder="1" applyAlignment="1">
      <alignment horizontal="center" vertical="center"/>
    </xf>
    <xf numFmtId="10" fontId="39" fillId="0" borderId="38" xfId="17" applyNumberFormat="1" applyFont="1" applyBorder="1" applyAlignment="1">
      <alignment horizontal="center" vertical="center"/>
    </xf>
    <xf numFmtId="171" fontId="42" fillId="8" borderId="0" xfId="2" applyNumberFormat="1" applyFont="1" applyFill="1" applyBorder="1" applyAlignment="1">
      <alignment horizontal="left"/>
    </xf>
    <xf numFmtId="170" fontId="37" fillId="8" borderId="0" xfId="0" applyNumberFormat="1" applyFont="1" applyFill="1" applyBorder="1" applyAlignment="1">
      <alignment horizontal="right" vertical="center"/>
    </xf>
    <xf numFmtId="170" fontId="37" fillId="8" borderId="0" xfId="0" applyNumberFormat="1" applyFont="1" applyFill="1" applyBorder="1" applyAlignment="1">
      <alignment horizontal="center" vertical="center"/>
    </xf>
    <xf numFmtId="170" fontId="37" fillId="8" borderId="0" xfId="0" applyNumberFormat="1" applyFont="1" applyFill="1" applyAlignment="1">
      <alignment horizontal="right" vertical="center"/>
    </xf>
    <xf numFmtId="170" fontId="37" fillId="8" borderId="0" xfId="0" applyNumberFormat="1" applyFont="1" applyFill="1" applyAlignment="1">
      <alignment horizontal="center" vertical="center"/>
    </xf>
    <xf numFmtId="0" fontId="38" fillId="8" borderId="0" xfId="0" applyFont="1" applyFill="1" applyAlignment="1">
      <alignment horizontal="center" vertical="center"/>
    </xf>
    <xf numFmtId="0" fontId="37" fillId="8" borderId="0" xfId="0" applyFont="1" applyFill="1" applyAlignment="1">
      <alignment vertical="center"/>
    </xf>
    <xf numFmtId="0" fontId="37" fillId="8" borderId="0" xfId="0" applyFont="1" applyFill="1" applyAlignment="1">
      <alignment horizontal="center" vertical="center"/>
    </xf>
    <xf numFmtId="4" fontId="37" fillId="8" borderId="0" xfId="0" applyNumberFormat="1" applyFont="1" applyFill="1" applyAlignment="1">
      <alignment horizontal="right" vertical="center"/>
    </xf>
    <xf numFmtId="4" fontId="37" fillId="8" borderId="0" xfId="0" applyNumberFormat="1" applyFont="1" applyFill="1" applyAlignment="1">
      <alignment horizontal="center" vertical="center"/>
    </xf>
    <xf numFmtId="10" fontId="40" fillId="8" borderId="0" xfId="17" applyNumberFormat="1" applyFont="1" applyFill="1" applyBorder="1" applyAlignment="1">
      <alignment horizontal="center" vertical="center"/>
    </xf>
    <xf numFmtId="0" fontId="37" fillId="8" borderId="0" xfId="0" applyFont="1" applyFill="1" applyBorder="1" applyAlignment="1">
      <alignment horizontal="center" vertical="center"/>
    </xf>
    <xf numFmtId="0" fontId="38" fillId="8" borderId="0" xfId="0" applyFont="1" applyFill="1" applyAlignment="1">
      <alignment vertical="center"/>
    </xf>
    <xf numFmtId="10" fontId="40" fillId="8" borderId="0" xfId="17" applyNumberFormat="1" applyFont="1" applyFill="1" applyAlignment="1">
      <alignment horizontal="center" vertical="center"/>
    </xf>
    <xf numFmtId="0" fontId="48" fillId="8" borderId="0" xfId="0" applyFont="1" applyFill="1" applyAlignment="1">
      <alignment horizontal="left" vertical="center"/>
    </xf>
    <xf numFmtId="0" fontId="73" fillId="8" borderId="0" xfId="0" applyFont="1" applyFill="1" applyAlignment="1">
      <alignment horizontal="left" vertical="center"/>
    </xf>
    <xf numFmtId="10" fontId="37" fillId="8" borderId="0" xfId="0" applyNumberFormat="1" applyFont="1" applyFill="1" applyAlignment="1">
      <alignment horizontal="center" vertical="center"/>
    </xf>
    <xf numFmtId="0" fontId="72" fillId="8" borderId="0" xfId="0" applyFont="1" applyFill="1" applyAlignment="1">
      <alignment horizontal="left" vertical="center"/>
    </xf>
    <xf numFmtId="0" fontId="37" fillId="8" borderId="0" xfId="0" applyFont="1" applyFill="1" applyAlignment="1">
      <alignment horizontal="left" vertical="center"/>
    </xf>
    <xf numFmtId="171" fontId="37" fillId="8" borderId="0" xfId="0" applyNumberFormat="1" applyFont="1" applyFill="1" applyAlignment="1">
      <alignment vertical="center"/>
    </xf>
    <xf numFmtId="0" fontId="37" fillId="8" borderId="0" xfId="0" applyFont="1" applyFill="1"/>
    <xf numFmtId="0" fontId="40" fillId="8" borderId="0" xfId="0" applyFont="1" applyFill="1" applyAlignment="1">
      <alignment vertical="center"/>
    </xf>
    <xf numFmtId="0" fontId="33" fillId="8" borderId="0" xfId="0" applyFont="1" applyFill="1" applyAlignment="1">
      <alignment vertical="center"/>
    </xf>
    <xf numFmtId="0" fontId="31" fillId="0" borderId="6" xfId="0" applyFont="1" applyBorder="1" applyAlignment="1">
      <alignment horizontal="center"/>
    </xf>
    <xf numFmtId="0" fontId="31" fillId="0" borderId="7" xfId="0" applyFont="1" applyBorder="1" applyAlignment="1">
      <alignment horizontal="center"/>
    </xf>
    <xf numFmtId="0" fontId="31" fillId="0" borderId="26" xfId="0" applyFont="1" applyBorder="1" applyAlignment="1">
      <alignment horizontal="center"/>
    </xf>
    <xf numFmtId="0" fontId="31" fillId="0" borderId="27" xfId="0" applyFont="1" applyBorder="1" applyAlignment="1">
      <alignment horizontal="center"/>
    </xf>
    <xf numFmtId="166" fontId="9" fillId="6" borderId="5" xfId="33" applyNumberFormat="1" applyFont="1" applyFill="1" applyBorder="1" applyAlignment="1">
      <alignment horizontal="center" vertical="center"/>
    </xf>
    <xf numFmtId="166" fontId="9" fillId="6" borderId="28" xfId="33" applyNumberFormat="1" applyFont="1" applyFill="1" applyBorder="1" applyAlignment="1">
      <alignment horizontal="center" vertical="center"/>
    </xf>
    <xf numFmtId="166" fontId="9" fillId="6" borderId="3" xfId="33" applyNumberFormat="1" applyFont="1" applyFill="1" applyBorder="1" applyAlignment="1">
      <alignment horizontal="center" vertical="center"/>
    </xf>
    <xf numFmtId="166" fontId="9" fillId="6" borderId="14" xfId="33" applyNumberFormat="1" applyFont="1" applyFill="1" applyBorder="1" applyAlignment="1">
      <alignment horizontal="center" vertical="center"/>
    </xf>
    <xf numFmtId="0" fontId="36" fillId="0" borderId="0" xfId="0" applyFont="1" applyAlignment="1">
      <alignment horizontal="center" vertical="center"/>
    </xf>
    <xf numFmtId="0" fontId="31" fillId="0" borderId="29" xfId="0" applyFont="1" applyBorder="1" applyAlignment="1">
      <alignment horizontal="center"/>
    </xf>
    <xf numFmtId="0" fontId="31" fillId="0" borderId="30" xfId="0" applyFont="1" applyBorder="1" applyAlignment="1">
      <alignment horizontal="center"/>
    </xf>
    <xf numFmtId="0" fontId="25" fillId="0" borderId="0" xfId="0" applyFont="1" applyAlignment="1"/>
    <xf numFmtId="0" fontId="13" fillId="8" borderId="31" xfId="0" applyFont="1" applyFill="1" applyBorder="1" applyAlignment="1">
      <alignment horizontal="center" vertical="center" wrapText="1"/>
    </xf>
    <xf numFmtId="0" fontId="26" fillId="8" borderId="32" xfId="0" applyFont="1" applyFill="1" applyBorder="1" applyAlignment="1">
      <alignment horizontal="center" vertical="center" wrapText="1"/>
    </xf>
    <xf numFmtId="0" fontId="26" fillId="8" borderId="33" xfId="0" applyFont="1" applyFill="1" applyBorder="1" applyAlignment="1">
      <alignment horizontal="center" vertical="center" wrapText="1"/>
    </xf>
    <xf numFmtId="166" fontId="1" fillId="0" borderId="0" xfId="33" applyNumberFormat="1" applyFont="1" applyFill="1" applyBorder="1" applyAlignment="1">
      <alignment horizontal="center" vertical="center"/>
    </xf>
    <xf numFmtId="0" fontId="33" fillId="0" borderId="0" xfId="0" applyFont="1" applyAlignment="1">
      <alignment horizontal="center" vertical="center"/>
    </xf>
    <xf numFmtId="0" fontId="38" fillId="8" borderId="0" xfId="0" applyFont="1" applyFill="1" applyBorder="1" applyAlignment="1">
      <alignment horizontal="left" vertical="center"/>
    </xf>
    <xf numFmtId="166" fontId="39" fillId="8" borderId="0" xfId="33" applyNumberFormat="1" applyFont="1" applyFill="1" applyBorder="1" applyAlignment="1">
      <alignment horizontal="left" vertical="center"/>
    </xf>
    <xf numFmtId="0" fontId="38" fillId="8" borderId="0" xfId="0" applyFont="1" applyFill="1" applyBorder="1" applyAlignment="1">
      <alignment horizontal="center"/>
    </xf>
    <xf numFmtId="4" fontId="40" fillId="6" borderId="17" xfId="0" applyNumberFormat="1" applyFont="1" applyFill="1" applyBorder="1" applyAlignment="1">
      <alignment horizontal="center" vertical="center" wrapText="1"/>
    </xf>
    <xf numFmtId="4" fontId="40" fillId="6" borderId="16" xfId="0" applyNumberFormat="1" applyFont="1" applyFill="1" applyBorder="1" applyAlignment="1">
      <alignment horizontal="center" vertical="center" wrapText="1"/>
    </xf>
    <xf numFmtId="4" fontId="40" fillId="6" borderId="34" xfId="0" applyNumberFormat="1" applyFont="1" applyFill="1" applyBorder="1" applyAlignment="1">
      <alignment horizontal="center" vertical="center" wrapText="1"/>
    </xf>
    <xf numFmtId="166" fontId="39" fillId="8" borderId="49" xfId="33" applyNumberFormat="1" applyFont="1" applyFill="1" applyBorder="1" applyAlignment="1">
      <alignment horizontal="center" vertical="center"/>
    </xf>
    <xf numFmtId="166" fontId="39" fillId="8" borderId="50" xfId="33" applyNumberFormat="1" applyFont="1" applyFill="1" applyBorder="1" applyAlignment="1">
      <alignment horizontal="center" vertical="center"/>
    </xf>
    <xf numFmtId="0" fontId="16" fillId="8" borderId="31" xfId="0" applyFont="1" applyFill="1" applyBorder="1" applyAlignment="1">
      <alignment horizontal="center" vertical="center" wrapText="1"/>
    </xf>
    <xf numFmtId="0" fontId="37" fillId="8" borderId="32" xfId="0" applyFont="1" applyFill="1" applyBorder="1" applyAlignment="1">
      <alignment horizontal="center" vertical="center" wrapText="1"/>
    </xf>
    <xf numFmtId="0" fontId="37" fillId="8" borderId="33" xfId="0" applyFont="1" applyFill="1" applyBorder="1" applyAlignment="1">
      <alignment horizontal="center" vertical="center" wrapText="1"/>
    </xf>
    <xf numFmtId="166" fontId="40" fillId="6" borderId="5" xfId="33" applyNumberFormat="1" applyFont="1" applyFill="1" applyBorder="1" applyAlignment="1">
      <alignment horizontal="center" vertical="center"/>
    </xf>
    <xf numFmtId="166" fontId="40" fillId="6" borderId="28" xfId="33" applyNumberFormat="1" applyFont="1" applyFill="1" applyBorder="1" applyAlignment="1">
      <alignment horizontal="center" vertical="center"/>
    </xf>
    <xf numFmtId="166" fontId="40" fillId="6" borderId="17" xfId="33" applyNumberFormat="1" applyFont="1" applyFill="1" applyBorder="1" applyAlignment="1">
      <alignment horizontal="center" vertical="center"/>
    </xf>
    <xf numFmtId="166" fontId="40" fillId="6" borderId="15" xfId="33" applyNumberFormat="1" applyFont="1" applyFill="1" applyBorder="1" applyAlignment="1">
      <alignment horizontal="center" vertical="center"/>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8" fillId="0" borderId="39" xfId="0" applyFont="1" applyBorder="1" applyAlignment="1">
      <alignment horizontal="center" vertical="center"/>
    </xf>
    <xf numFmtId="0" fontId="33" fillId="8" borderId="47" xfId="0" applyFont="1" applyFill="1" applyBorder="1" applyAlignment="1">
      <alignment horizontal="center" vertical="center"/>
    </xf>
    <xf numFmtId="0" fontId="33" fillId="8" borderId="0" xfId="0" applyFont="1" applyFill="1" applyBorder="1" applyAlignment="1">
      <alignment horizontal="center" vertical="center"/>
    </xf>
    <xf numFmtId="0" fontId="37" fillId="8" borderId="0" xfId="0" applyFont="1" applyFill="1" applyBorder="1" applyAlignment="1"/>
    <xf numFmtId="0" fontId="37" fillId="8" borderId="48" xfId="0" applyFont="1" applyFill="1" applyBorder="1" applyAlignment="1"/>
  </cellXfs>
  <cellStyles count="673">
    <cellStyle name="12" xfId="1" xr:uid="{00000000-0005-0000-0000-000000000000}"/>
    <cellStyle name="20% - Accent1" xfId="43" xr:uid="{00000000-0005-0000-0000-000001000000}"/>
    <cellStyle name="20% - Accent1 2" xfId="44" xr:uid="{00000000-0005-0000-0000-000002000000}"/>
    <cellStyle name="20% - Accent2" xfId="45" xr:uid="{00000000-0005-0000-0000-000003000000}"/>
    <cellStyle name="20% - Accent2 2" xfId="46" xr:uid="{00000000-0005-0000-0000-000004000000}"/>
    <cellStyle name="20% - Accent3" xfId="47" xr:uid="{00000000-0005-0000-0000-000005000000}"/>
    <cellStyle name="20% - Accent3 2" xfId="48" xr:uid="{00000000-0005-0000-0000-000006000000}"/>
    <cellStyle name="20% - Accent4" xfId="49" xr:uid="{00000000-0005-0000-0000-000007000000}"/>
    <cellStyle name="20% - Accent4 2" xfId="50" xr:uid="{00000000-0005-0000-0000-000008000000}"/>
    <cellStyle name="20% - Accent5" xfId="51" xr:uid="{00000000-0005-0000-0000-000009000000}"/>
    <cellStyle name="20% - Accent6" xfId="52" xr:uid="{00000000-0005-0000-0000-00000A000000}"/>
    <cellStyle name="20% - Accent6 2" xfId="53" xr:uid="{00000000-0005-0000-0000-00000B000000}"/>
    <cellStyle name="20% - Ênfase1 2" xfId="54" xr:uid="{00000000-0005-0000-0000-00000C000000}"/>
    <cellStyle name="20% - Ênfase1 2 2" xfId="55" xr:uid="{00000000-0005-0000-0000-00000D000000}"/>
    <cellStyle name="20% - Ênfase1 2 2 2" xfId="56" xr:uid="{00000000-0005-0000-0000-00000E000000}"/>
    <cellStyle name="20% - Ênfase1 2 2 3" xfId="57" xr:uid="{00000000-0005-0000-0000-00000F000000}"/>
    <cellStyle name="20% - Ênfase1 2 2 4" xfId="58" xr:uid="{00000000-0005-0000-0000-000010000000}"/>
    <cellStyle name="20% - Ênfase1 2 2 5" xfId="59" xr:uid="{00000000-0005-0000-0000-000011000000}"/>
    <cellStyle name="20% - Ênfase1 2 3" xfId="60" xr:uid="{00000000-0005-0000-0000-000012000000}"/>
    <cellStyle name="20% - Ênfase1 2 4" xfId="61" xr:uid="{00000000-0005-0000-0000-000013000000}"/>
    <cellStyle name="20% - Ênfase1 2 5" xfId="62" xr:uid="{00000000-0005-0000-0000-000014000000}"/>
    <cellStyle name="20% - Ênfase1 3" xfId="63" xr:uid="{00000000-0005-0000-0000-000015000000}"/>
    <cellStyle name="20% - Ênfase1 3 2" xfId="64" xr:uid="{00000000-0005-0000-0000-000016000000}"/>
    <cellStyle name="20% - Ênfase1 3 3" xfId="65" xr:uid="{00000000-0005-0000-0000-000017000000}"/>
    <cellStyle name="20% - Ênfase1 3 4" xfId="66" xr:uid="{00000000-0005-0000-0000-000018000000}"/>
    <cellStyle name="20% - Ênfase1 3 5" xfId="67" xr:uid="{00000000-0005-0000-0000-000019000000}"/>
    <cellStyle name="20% - Ênfase2 2" xfId="68" xr:uid="{00000000-0005-0000-0000-00001A000000}"/>
    <cellStyle name="20% - Ênfase2 2 2" xfId="69" xr:uid="{00000000-0005-0000-0000-00001B000000}"/>
    <cellStyle name="20% - Ênfase2 2 2 2" xfId="70" xr:uid="{00000000-0005-0000-0000-00001C000000}"/>
    <cellStyle name="20% - Ênfase2 2 2 3" xfId="71" xr:uid="{00000000-0005-0000-0000-00001D000000}"/>
    <cellStyle name="20% - Ênfase2 2 2 4" xfId="72" xr:uid="{00000000-0005-0000-0000-00001E000000}"/>
    <cellStyle name="20% - Ênfase2 2 2 5" xfId="73" xr:uid="{00000000-0005-0000-0000-00001F000000}"/>
    <cellStyle name="20% - Ênfase2 2 3" xfId="74" xr:uid="{00000000-0005-0000-0000-000020000000}"/>
    <cellStyle name="20% - Ênfase2 2 4" xfId="75" xr:uid="{00000000-0005-0000-0000-000021000000}"/>
    <cellStyle name="20% - Ênfase2 2 5" xfId="76" xr:uid="{00000000-0005-0000-0000-000022000000}"/>
    <cellStyle name="20% - Ênfase2 3" xfId="77" xr:uid="{00000000-0005-0000-0000-000023000000}"/>
    <cellStyle name="20% - Ênfase2 3 2" xfId="78" xr:uid="{00000000-0005-0000-0000-000024000000}"/>
    <cellStyle name="20% - Ênfase2 3 3" xfId="79" xr:uid="{00000000-0005-0000-0000-000025000000}"/>
    <cellStyle name="20% - Ênfase2 3 4" xfId="80" xr:uid="{00000000-0005-0000-0000-000026000000}"/>
    <cellStyle name="20% - Ênfase2 3 5" xfId="81" xr:uid="{00000000-0005-0000-0000-000027000000}"/>
    <cellStyle name="20% - Ênfase3 2" xfId="82" xr:uid="{00000000-0005-0000-0000-000028000000}"/>
    <cellStyle name="20% - Ênfase3 2 2" xfId="83" xr:uid="{00000000-0005-0000-0000-000029000000}"/>
    <cellStyle name="20% - Ênfase3 2 2 2" xfId="84" xr:uid="{00000000-0005-0000-0000-00002A000000}"/>
    <cellStyle name="20% - Ênfase3 2 2 3" xfId="85" xr:uid="{00000000-0005-0000-0000-00002B000000}"/>
    <cellStyle name="20% - Ênfase3 2 2 4" xfId="86" xr:uid="{00000000-0005-0000-0000-00002C000000}"/>
    <cellStyle name="20% - Ênfase3 2 2 5" xfId="87" xr:uid="{00000000-0005-0000-0000-00002D000000}"/>
    <cellStyle name="20% - Ênfase3 2 3" xfId="88" xr:uid="{00000000-0005-0000-0000-00002E000000}"/>
    <cellStyle name="20% - Ênfase3 2 4" xfId="89" xr:uid="{00000000-0005-0000-0000-00002F000000}"/>
    <cellStyle name="20% - Ênfase3 2 5" xfId="90" xr:uid="{00000000-0005-0000-0000-000030000000}"/>
    <cellStyle name="20% - Ênfase3 3" xfId="91" xr:uid="{00000000-0005-0000-0000-000031000000}"/>
    <cellStyle name="20% - Ênfase4 2" xfId="92" xr:uid="{00000000-0005-0000-0000-000032000000}"/>
    <cellStyle name="20% - Ênfase4 2 2" xfId="93" xr:uid="{00000000-0005-0000-0000-000033000000}"/>
    <cellStyle name="20% - Ênfase4 2 2 2" xfId="94" xr:uid="{00000000-0005-0000-0000-000034000000}"/>
    <cellStyle name="20% - Ênfase4 2 2 3" xfId="95" xr:uid="{00000000-0005-0000-0000-000035000000}"/>
    <cellStyle name="20% - Ênfase4 2 2 4" xfId="96" xr:uid="{00000000-0005-0000-0000-000036000000}"/>
    <cellStyle name="20% - Ênfase4 2 2 5" xfId="97" xr:uid="{00000000-0005-0000-0000-000037000000}"/>
    <cellStyle name="20% - Ênfase4 2 3" xfId="98" xr:uid="{00000000-0005-0000-0000-000038000000}"/>
    <cellStyle name="20% - Ênfase4 2 4" xfId="99" xr:uid="{00000000-0005-0000-0000-000039000000}"/>
    <cellStyle name="20% - Ênfase4 2 5" xfId="100" xr:uid="{00000000-0005-0000-0000-00003A000000}"/>
    <cellStyle name="20% - Ênfase4 3" xfId="101" xr:uid="{00000000-0005-0000-0000-00003B000000}"/>
    <cellStyle name="20% - Ênfase4 3 2" xfId="102" xr:uid="{00000000-0005-0000-0000-00003C000000}"/>
    <cellStyle name="20% - Ênfase4 3 3" xfId="103" xr:uid="{00000000-0005-0000-0000-00003D000000}"/>
    <cellStyle name="20% - Ênfase4 3 4" xfId="104" xr:uid="{00000000-0005-0000-0000-00003E000000}"/>
    <cellStyle name="20% - Ênfase4 3 5" xfId="105" xr:uid="{00000000-0005-0000-0000-00003F000000}"/>
    <cellStyle name="20% - Ênfase5 2" xfId="106" xr:uid="{00000000-0005-0000-0000-000040000000}"/>
    <cellStyle name="20% - Ênfase5 2 2" xfId="107" xr:uid="{00000000-0005-0000-0000-000041000000}"/>
    <cellStyle name="20% - Ênfase5 2 2 2" xfId="108" xr:uid="{00000000-0005-0000-0000-000042000000}"/>
    <cellStyle name="20% - Ênfase5 2 2 3" xfId="109" xr:uid="{00000000-0005-0000-0000-000043000000}"/>
    <cellStyle name="20% - Ênfase5 2 2 4" xfId="110" xr:uid="{00000000-0005-0000-0000-000044000000}"/>
    <cellStyle name="20% - Ênfase5 2 2 5" xfId="111" xr:uid="{00000000-0005-0000-0000-000045000000}"/>
    <cellStyle name="20% - Ênfase5 2 3" xfId="112" xr:uid="{00000000-0005-0000-0000-000046000000}"/>
    <cellStyle name="20% - Ênfase5 2 4" xfId="113" xr:uid="{00000000-0005-0000-0000-000047000000}"/>
    <cellStyle name="20% - Ênfase5 2 5" xfId="114" xr:uid="{00000000-0005-0000-0000-000048000000}"/>
    <cellStyle name="20% - Ênfase6 2" xfId="115" xr:uid="{00000000-0005-0000-0000-000049000000}"/>
    <cellStyle name="20% - Ênfase6 2 2" xfId="116" xr:uid="{00000000-0005-0000-0000-00004A000000}"/>
    <cellStyle name="20% - Ênfase6 2 2 2" xfId="117" xr:uid="{00000000-0005-0000-0000-00004B000000}"/>
    <cellStyle name="20% - Ênfase6 2 2 3" xfId="118" xr:uid="{00000000-0005-0000-0000-00004C000000}"/>
    <cellStyle name="20% - Ênfase6 2 2 4" xfId="119" xr:uid="{00000000-0005-0000-0000-00004D000000}"/>
    <cellStyle name="20% - Ênfase6 2 2 5" xfId="120" xr:uid="{00000000-0005-0000-0000-00004E000000}"/>
    <cellStyle name="20% - Ênfase6 2 3" xfId="121" xr:uid="{00000000-0005-0000-0000-00004F000000}"/>
    <cellStyle name="20% - Ênfase6 2 4" xfId="122" xr:uid="{00000000-0005-0000-0000-000050000000}"/>
    <cellStyle name="20% - Ênfase6 2 5" xfId="123" xr:uid="{00000000-0005-0000-0000-000051000000}"/>
    <cellStyle name="20% - Ênfase6 3" xfId="124" xr:uid="{00000000-0005-0000-0000-000052000000}"/>
    <cellStyle name="20% - Ênfase6 3 2" xfId="125" xr:uid="{00000000-0005-0000-0000-000053000000}"/>
    <cellStyle name="20% - Ênfase6 3 2 2" xfId="126" xr:uid="{00000000-0005-0000-0000-000054000000}"/>
    <cellStyle name="20% - Ênfase6 3 2 3" xfId="127" xr:uid="{00000000-0005-0000-0000-000055000000}"/>
    <cellStyle name="20% - Ênfase6 3 2 4" xfId="128" xr:uid="{00000000-0005-0000-0000-000056000000}"/>
    <cellStyle name="20% - Ênfase6 3 2 5" xfId="129" xr:uid="{00000000-0005-0000-0000-000057000000}"/>
    <cellStyle name="20% - Ênfase6 3 3" xfId="130" xr:uid="{00000000-0005-0000-0000-000058000000}"/>
    <cellStyle name="20% - Ênfase6 3 4" xfId="131" xr:uid="{00000000-0005-0000-0000-000059000000}"/>
    <cellStyle name="20% - Ênfase6 3 5" xfId="132" xr:uid="{00000000-0005-0000-0000-00005A000000}"/>
    <cellStyle name="20% - Ênfase6 4" xfId="133" xr:uid="{00000000-0005-0000-0000-00005B000000}"/>
    <cellStyle name="40% - Accent1" xfId="134" xr:uid="{00000000-0005-0000-0000-00005C000000}"/>
    <cellStyle name="40% - Accent1 2" xfId="135" xr:uid="{00000000-0005-0000-0000-00005D000000}"/>
    <cellStyle name="40% - Accent2" xfId="136" xr:uid="{00000000-0005-0000-0000-00005E000000}"/>
    <cellStyle name="40% - Accent3" xfId="137" xr:uid="{00000000-0005-0000-0000-00005F000000}"/>
    <cellStyle name="40% - Accent3 2" xfId="138" xr:uid="{00000000-0005-0000-0000-000060000000}"/>
    <cellStyle name="40% - Accent4" xfId="139" xr:uid="{00000000-0005-0000-0000-000061000000}"/>
    <cellStyle name="40% - Accent4 2" xfId="140" xr:uid="{00000000-0005-0000-0000-000062000000}"/>
    <cellStyle name="40% - Accent5" xfId="141" xr:uid="{00000000-0005-0000-0000-000063000000}"/>
    <cellStyle name="40% - Accent6" xfId="142" xr:uid="{00000000-0005-0000-0000-000064000000}"/>
    <cellStyle name="40% - Accent6 2" xfId="143" xr:uid="{00000000-0005-0000-0000-000065000000}"/>
    <cellStyle name="40% - Ênfase1 2" xfId="144" xr:uid="{00000000-0005-0000-0000-000066000000}"/>
    <cellStyle name="40% - Ênfase1 2 2" xfId="145" xr:uid="{00000000-0005-0000-0000-000067000000}"/>
    <cellStyle name="40% - Ênfase1 2 2 2" xfId="146" xr:uid="{00000000-0005-0000-0000-000068000000}"/>
    <cellStyle name="40% - Ênfase1 2 2 3" xfId="147" xr:uid="{00000000-0005-0000-0000-000069000000}"/>
    <cellStyle name="40% - Ênfase1 2 2 4" xfId="148" xr:uid="{00000000-0005-0000-0000-00006A000000}"/>
    <cellStyle name="40% - Ênfase1 2 2 5" xfId="149" xr:uid="{00000000-0005-0000-0000-00006B000000}"/>
    <cellStyle name="40% - Ênfase1 2 3" xfId="150" xr:uid="{00000000-0005-0000-0000-00006C000000}"/>
    <cellStyle name="40% - Ênfase1 2 4" xfId="151" xr:uid="{00000000-0005-0000-0000-00006D000000}"/>
    <cellStyle name="40% - Ênfase1 2 5" xfId="152" xr:uid="{00000000-0005-0000-0000-00006E000000}"/>
    <cellStyle name="40% - Ênfase1 3" xfId="153" xr:uid="{00000000-0005-0000-0000-00006F000000}"/>
    <cellStyle name="40% - Ênfase1 3 2" xfId="154" xr:uid="{00000000-0005-0000-0000-000070000000}"/>
    <cellStyle name="40% - Ênfase1 3 2 2" xfId="155" xr:uid="{00000000-0005-0000-0000-000071000000}"/>
    <cellStyle name="40% - Ênfase1 3 2 3" xfId="156" xr:uid="{00000000-0005-0000-0000-000072000000}"/>
    <cellStyle name="40% - Ênfase1 3 2 4" xfId="157" xr:uid="{00000000-0005-0000-0000-000073000000}"/>
    <cellStyle name="40% - Ênfase1 3 2 5" xfId="158" xr:uid="{00000000-0005-0000-0000-000074000000}"/>
    <cellStyle name="40% - Ênfase1 3 3" xfId="159" xr:uid="{00000000-0005-0000-0000-000075000000}"/>
    <cellStyle name="40% - Ênfase1 3 4" xfId="160" xr:uid="{00000000-0005-0000-0000-000076000000}"/>
    <cellStyle name="40% - Ênfase1 3 5" xfId="161" xr:uid="{00000000-0005-0000-0000-000077000000}"/>
    <cellStyle name="40% - Ênfase1 3 6" xfId="162" xr:uid="{00000000-0005-0000-0000-000078000000}"/>
    <cellStyle name="40% - Ênfase1 4" xfId="163" xr:uid="{00000000-0005-0000-0000-000079000000}"/>
    <cellStyle name="40% - Ênfase2 2" xfId="164" xr:uid="{00000000-0005-0000-0000-00007A000000}"/>
    <cellStyle name="40% - Ênfase2 2 2" xfId="165" xr:uid="{00000000-0005-0000-0000-00007B000000}"/>
    <cellStyle name="40% - Ênfase2 2 2 2" xfId="166" xr:uid="{00000000-0005-0000-0000-00007C000000}"/>
    <cellStyle name="40% - Ênfase2 2 2 3" xfId="167" xr:uid="{00000000-0005-0000-0000-00007D000000}"/>
    <cellStyle name="40% - Ênfase2 2 2 4" xfId="168" xr:uid="{00000000-0005-0000-0000-00007E000000}"/>
    <cellStyle name="40% - Ênfase2 2 2 5" xfId="169" xr:uid="{00000000-0005-0000-0000-00007F000000}"/>
    <cellStyle name="40% - Ênfase2 2 3" xfId="170" xr:uid="{00000000-0005-0000-0000-000080000000}"/>
    <cellStyle name="40% - Ênfase2 2 4" xfId="171" xr:uid="{00000000-0005-0000-0000-000081000000}"/>
    <cellStyle name="40% - Ênfase2 2 5" xfId="172" xr:uid="{00000000-0005-0000-0000-000082000000}"/>
    <cellStyle name="40% - Ênfase3 2" xfId="173" xr:uid="{00000000-0005-0000-0000-000083000000}"/>
    <cellStyle name="40% - Ênfase3 2 2" xfId="174" xr:uid="{00000000-0005-0000-0000-000084000000}"/>
    <cellStyle name="40% - Ênfase3 2 2 2" xfId="175" xr:uid="{00000000-0005-0000-0000-000085000000}"/>
    <cellStyle name="40% - Ênfase3 2 2 3" xfId="176" xr:uid="{00000000-0005-0000-0000-000086000000}"/>
    <cellStyle name="40% - Ênfase3 2 2 4" xfId="177" xr:uid="{00000000-0005-0000-0000-000087000000}"/>
    <cellStyle name="40% - Ênfase3 2 2 5" xfId="178" xr:uid="{00000000-0005-0000-0000-000088000000}"/>
    <cellStyle name="40% - Ênfase3 2 3" xfId="179" xr:uid="{00000000-0005-0000-0000-000089000000}"/>
    <cellStyle name="40% - Ênfase3 2 4" xfId="180" xr:uid="{00000000-0005-0000-0000-00008A000000}"/>
    <cellStyle name="40% - Ênfase3 2 5" xfId="181" xr:uid="{00000000-0005-0000-0000-00008B000000}"/>
    <cellStyle name="40% - Ênfase3 3" xfId="182" xr:uid="{00000000-0005-0000-0000-00008C000000}"/>
    <cellStyle name="40% - Ênfase4 2" xfId="183" xr:uid="{00000000-0005-0000-0000-00008D000000}"/>
    <cellStyle name="40% - Ênfase4 2 2" xfId="184" xr:uid="{00000000-0005-0000-0000-00008E000000}"/>
    <cellStyle name="40% - Ênfase4 2 2 2" xfId="185" xr:uid="{00000000-0005-0000-0000-00008F000000}"/>
    <cellStyle name="40% - Ênfase4 2 2 3" xfId="186" xr:uid="{00000000-0005-0000-0000-000090000000}"/>
    <cellStyle name="40% - Ênfase4 2 2 4" xfId="187" xr:uid="{00000000-0005-0000-0000-000091000000}"/>
    <cellStyle name="40% - Ênfase4 2 2 5" xfId="188" xr:uid="{00000000-0005-0000-0000-000092000000}"/>
    <cellStyle name="40% - Ênfase4 2 3" xfId="189" xr:uid="{00000000-0005-0000-0000-000093000000}"/>
    <cellStyle name="40% - Ênfase4 2 4" xfId="190" xr:uid="{00000000-0005-0000-0000-000094000000}"/>
    <cellStyle name="40% - Ênfase4 2 5" xfId="191" xr:uid="{00000000-0005-0000-0000-000095000000}"/>
    <cellStyle name="40% - Ênfase4 3" xfId="192" xr:uid="{00000000-0005-0000-0000-000096000000}"/>
    <cellStyle name="40% - Ênfase4 3 2" xfId="193" xr:uid="{00000000-0005-0000-0000-000097000000}"/>
    <cellStyle name="40% - Ênfase4 3 3" xfId="194" xr:uid="{00000000-0005-0000-0000-000098000000}"/>
    <cellStyle name="40% - Ênfase4 3 4" xfId="195" xr:uid="{00000000-0005-0000-0000-000099000000}"/>
    <cellStyle name="40% - Ênfase4 3 5" xfId="196" xr:uid="{00000000-0005-0000-0000-00009A000000}"/>
    <cellStyle name="40% - Ênfase5 2" xfId="197" xr:uid="{00000000-0005-0000-0000-00009B000000}"/>
    <cellStyle name="40% - Ênfase5 2 2" xfId="198" xr:uid="{00000000-0005-0000-0000-00009C000000}"/>
    <cellStyle name="40% - Ênfase5 2 2 2" xfId="199" xr:uid="{00000000-0005-0000-0000-00009D000000}"/>
    <cellStyle name="40% - Ênfase5 2 2 3" xfId="200" xr:uid="{00000000-0005-0000-0000-00009E000000}"/>
    <cellStyle name="40% - Ênfase5 2 2 4" xfId="201" xr:uid="{00000000-0005-0000-0000-00009F000000}"/>
    <cellStyle name="40% - Ênfase5 2 2 5" xfId="202" xr:uid="{00000000-0005-0000-0000-0000A0000000}"/>
    <cellStyle name="40% - Ênfase5 2 3" xfId="203" xr:uid="{00000000-0005-0000-0000-0000A1000000}"/>
    <cellStyle name="40% - Ênfase5 2 4" xfId="204" xr:uid="{00000000-0005-0000-0000-0000A2000000}"/>
    <cellStyle name="40% - Ênfase5 2 5" xfId="205" xr:uid="{00000000-0005-0000-0000-0000A3000000}"/>
    <cellStyle name="40% - Ênfase5 3" xfId="206" xr:uid="{00000000-0005-0000-0000-0000A4000000}"/>
    <cellStyle name="40% - Ênfase5 3 2" xfId="207" xr:uid="{00000000-0005-0000-0000-0000A5000000}"/>
    <cellStyle name="40% - Ênfase5 4" xfId="208" xr:uid="{00000000-0005-0000-0000-0000A6000000}"/>
    <cellStyle name="40% - Ênfase6 2" xfId="209" xr:uid="{00000000-0005-0000-0000-0000A7000000}"/>
    <cellStyle name="40% - Ênfase6 2 2" xfId="210" xr:uid="{00000000-0005-0000-0000-0000A8000000}"/>
    <cellStyle name="40% - Ênfase6 2 2 2" xfId="211" xr:uid="{00000000-0005-0000-0000-0000A9000000}"/>
    <cellStyle name="40% - Ênfase6 2 2 3" xfId="212" xr:uid="{00000000-0005-0000-0000-0000AA000000}"/>
    <cellStyle name="40% - Ênfase6 2 2 4" xfId="213" xr:uid="{00000000-0005-0000-0000-0000AB000000}"/>
    <cellStyle name="40% - Ênfase6 2 2 5" xfId="214" xr:uid="{00000000-0005-0000-0000-0000AC000000}"/>
    <cellStyle name="40% - Ênfase6 2 3" xfId="215" xr:uid="{00000000-0005-0000-0000-0000AD000000}"/>
    <cellStyle name="40% - Ênfase6 2 4" xfId="216" xr:uid="{00000000-0005-0000-0000-0000AE000000}"/>
    <cellStyle name="40% - Ênfase6 2 5" xfId="217" xr:uid="{00000000-0005-0000-0000-0000AF000000}"/>
    <cellStyle name="40% - Ênfase6 3" xfId="218" xr:uid="{00000000-0005-0000-0000-0000B0000000}"/>
    <cellStyle name="40% - Ênfase6 3 2" xfId="219" xr:uid="{00000000-0005-0000-0000-0000B1000000}"/>
    <cellStyle name="40% - Ênfase6 3 3" xfId="220" xr:uid="{00000000-0005-0000-0000-0000B2000000}"/>
    <cellStyle name="40% - Ênfase6 3 4" xfId="221" xr:uid="{00000000-0005-0000-0000-0000B3000000}"/>
    <cellStyle name="40% - Ênfase6 3 5" xfId="222" xr:uid="{00000000-0005-0000-0000-0000B4000000}"/>
    <cellStyle name="60% - Accent1" xfId="223" xr:uid="{00000000-0005-0000-0000-0000B5000000}"/>
    <cellStyle name="60% - Accent1 2" xfId="224" xr:uid="{00000000-0005-0000-0000-0000B6000000}"/>
    <cellStyle name="60% - Accent2" xfId="225" xr:uid="{00000000-0005-0000-0000-0000B7000000}"/>
    <cellStyle name="60% - Accent3" xfId="226" xr:uid="{00000000-0005-0000-0000-0000B8000000}"/>
    <cellStyle name="60% - Accent3 2" xfId="227" xr:uid="{00000000-0005-0000-0000-0000B9000000}"/>
    <cellStyle name="60% - Accent4" xfId="228" xr:uid="{00000000-0005-0000-0000-0000BA000000}"/>
    <cellStyle name="60% - Accent4 2" xfId="229" xr:uid="{00000000-0005-0000-0000-0000BB000000}"/>
    <cellStyle name="60% - Accent5" xfId="230" xr:uid="{00000000-0005-0000-0000-0000BC000000}"/>
    <cellStyle name="60% - Accent6" xfId="231" xr:uid="{00000000-0005-0000-0000-0000BD000000}"/>
    <cellStyle name="60% - Accent6 2" xfId="232" xr:uid="{00000000-0005-0000-0000-0000BE000000}"/>
    <cellStyle name="60% - Ênfase1 2" xfId="233" xr:uid="{00000000-0005-0000-0000-0000BF000000}"/>
    <cellStyle name="60% - Ênfase1 2 2" xfId="234" xr:uid="{00000000-0005-0000-0000-0000C0000000}"/>
    <cellStyle name="60% - Ênfase1 2 2 2" xfId="235" xr:uid="{00000000-0005-0000-0000-0000C1000000}"/>
    <cellStyle name="60% - Ênfase1 2 2 3" xfId="236" xr:uid="{00000000-0005-0000-0000-0000C2000000}"/>
    <cellStyle name="60% - Ênfase1 2 2 4" xfId="237" xr:uid="{00000000-0005-0000-0000-0000C3000000}"/>
    <cellStyle name="60% - Ênfase1 2 2 5" xfId="238" xr:uid="{00000000-0005-0000-0000-0000C4000000}"/>
    <cellStyle name="60% - Ênfase1 2 3" xfId="239" xr:uid="{00000000-0005-0000-0000-0000C5000000}"/>
    <cellStyle name="60% - Ênfase1 2 4" xfId="240" xr:uid="{00000000-0005-0000-0000-0000C6000000}"/>
    <cellStyle name="60% - Ênfase1 2 5" xfId="241" xr:uid="{00000000-0005-0000-0000-0000C7000000}"/>
    <cellStyle name="60% - Ênfase1 3" xfId="242" xr:uid="{00000000-0005-0000-0000-0000C8000000}"/>
    <cellStyle name="60% - Ênfase2 2" xfId="243" xr:uid="{00000000-0005-0000-0000-0000C9000000}"/>
    <cellStyle name="60% - Ênfase2 2 2" xfId="244" xr:uid="{00000000-0005-0000-0000-0000CA000000}"/>
    <cellStyle name="60% - Ênfase2 2 2 2" xfId="245" xr:uid="{00000000-0005-0000-0000-0000CB000000}"/>
    <cellStyle name="60% - Ênfase2 2 2 3" xfId="246" xr:uid="{00000000-0005-0000-0000-0000CC000000}"/>
    <cellStyle name="60% - Ênfase2 2 2 4" xfId="247" xr:uid="{00000000-0005-0000-0000-0000CD000000}"/>
    <cellStyle name="60% - Ênfase2 2 2 5" xfId="248" xr:uid="{00000000-0005-0000-0000-0000CE000000}"/>
    <cellStyle name="60% - Ênfase2 2 3" xfId="249" xr:uid="{00000000-0005-0000-0000-0000CF000000}"/>
    <cellStyle name="60% - Ênfase2 2 4" xfId="250" xr:uid="{00000000-0005-0000-0000-0000D0000000}"/>
    <cellStyle name="60% - Ênfase2 2 5" xfId="251" xr:uid="{00000000-0005-0000-0000-0000D1000000}"/>
    <cellStyle name="60% - Ênfase3 2" xfId="252" xr:uid="{00000000-0005-0000-0000-0000D2000000}"/>
    <cellStyle name="60% - Ênfase3 2 2" xfId="253" xr:uid="{00000000-0005-0000-0000-0000D3000000}"/>
    <cellStyle name="60% - Ênfase3 2 2 2" xfId="254" xr:uid="{00000000-0005-0000-0000-0000D4000000}"/>
    <cellStyle name="60% - Ênfase3 2 2 3" xfId="255" xr:uid="{00000000-0005-0000-0000-0000D5000000}"/>
    <cellStyle name="60% - Ênfase3 2 2 4" xfId="256" xr:uid="{00000000-0005-0000-0000-0000D6000000}"/>
    <cellStyle name="60% - Ênfase3 2 2 5" xfId="257" xr:uid="{00000000-0005-0000-0000-0000D7000000}"/>
    <cellStyle name="60% - Ênfase3 2 3" xfId="258" xr:uid="{00000000-0005-0000-0000-0000D8000000}"/>
    <cellStyle name="60% - Ênfase3 2 4" xfId="259" xr:uid="{00000000-0005-0000-0000-0000D9000000}"/>
    <cellStyle name="60% - Ênfase3 2 5" xfId="260" xr:uid="{00000000-0005-0000-0000-0000DA000000}"/>
    <cellStyle name="60% - Ênfase4 2" xfId="261" xr:uid="{00000000-0005-0000-0000-0000DB000000}"/>
    <cellStyle name="60% - Ênfase4 2 2" xfId="262" xr:uid="{00000000-0005-0000-0000-0000DC000000}"/>
    <cellStyle name="60% - Ênfase4 2 2 2" xfId="263" xr:uid="{00000000-0005-0000-0000-0000DD000000}"/>
    <cellStyle name="60% - Ênfase4 2 2 3" xfId="264" xr:uid="{00000000-0005-0000-0000-0000DE000000}"/>
    <cellStyle name="60% - Ênfase4 2 2 4" xfId="265" xr:uid="{00000000-0005-0000-0000-0000DF000000}"/>
    <cellStyle name="60% - Ênfase4 2 2 5" xfId="266" xr:uid="{00000000-0005-0000-0000-0000E0000000}"/>
    <cellStyle name="60% - Ênfase4 2 3" xfId="267" xr:uid="{00000000-0005-0000-0000-0000E1000000}"/>
    <cellStyle name="60% - Ênfase4 2 4" xfId="268" xr:uid="{00000000-0005-0000-0000-0000E2000000}"/>
    <cellStyle name="60% - Ênfase4 2 5" xfId="269" xr:uid="{00000000-0005-0000-0000-0000E3000000}"/>
    <cellStyle name="60% - Ênfase4 3" xfId="270" xr:uid="{00000000-0005-0000-0000-0000E4000000}"/>
    <cellStyle name="60% - Ênfase4 3 2" xfId="271" xr:uid="{00000000-0005-0000-0000-0000E5000000}"/>
    <cellStyle name="60% - Ênfase4 3 3" xfId="272" xr:uid="{00000000-0005-0000-0000-0000E6000000}"/>
    <cellStyle name="60% - Ênfase4 3 4" xfId="273" xr:uid="{00000000-0005-0000-0000-0000E7000000}"/>
    <cellStyle name="60% - Ênfase4 3 5" xfId="274" xr:uid="{00000000-0005-0000-0000-0000E8000000}"/>
    <cellStyle name="60% - Ênfase5 2" xfId="275" xr:uid="{00000000-0005-0000-0000-0000E9000000}"/>
    <cellStyle name="60% - Ênfase5 2 2" xfId="276" xr:uid="{00000000-0005-0000-0000-0000EA000000}"/>
    <cellStyle name="60% - Ênfase5 2 2 2" xfId="277" xr:uid="{00000000-0005-0000-0000-0000EB000000}"/>
    <cellStyle name="60% - Ênfase5 2 2 3" xfId="278" xr:uid="{00000000-0005-0000-0000-0000EC000000}"/>
    <cellStyle name="60% - Ênfase5 2 2 4" xfId="279" xr:uid="{00000000-0005-0000-0000-0000ED000000}"/>
    <cellStyle name="60% - Ênfase5 2 2 5" xfId="280" xr:uid="{00000000-0005-0000-0000-0000EE000000}"/>
    <cellStyle name="60% - Ênfase5 2 3" xfId="281" xr:uid="{00000000-0005-0000-0000-0000EF000000}"/>
    <cellStyle name="60% - Ênfase5 2 4" xfId="282" xr:uid="{00000000-0005-0000-0000-0000F0000000}"/>
    <cellStyle name="60% - Ênfase5 2 5" xfId="283" xr:uid="{00000000-0005-0000-0000-0000F1000000}"/>
    <cellStyle name="60% - Ênfase6 2" xfId="284" xr:uid="{00000000-0005-0000-0000-0000F2000000}"/>
    <cellStyle name="60% - Ênfase6 2 2" xfId="285" xr:uid="{00000000-0005-0000-0000-0000F3000000}"/>
    <cellStyle name="60% - Ênfase6 2 2 2" xfId="286" xr:uid="{00000000-0005-0000-0000-0000F4000000}"/>
    <cellStyle name="60% - Ênfase6 2 2 3" xfId="287" xr:uid="{00000000-0005-0000-0000-0000F5000000}"/>
    <cellStyle name="60% - Ênfase6 2 2 4" xfId="288" xr:uid="{00000000-0005-0000-0000-0000F6000000}"/>
    <cellStyle name="60% - Ênfase6 2 2 5" xfId="289" xr:uid="{00000000-0005-0000-0000-0000F7000000}"/>
    <cellStyle name="60% - Ênfase6 2 3" xfId="290" xr:uid="{00000000-0005-0000-0000-0000F8000000}"/>
    <cellStyle name="60% - Ênfase6 2 4" xfId="291" xr:uid="{00000000-0005-0000-0000-0000F9000000}"/>
    <cellStyle name="60% - Ênfase6 2 5" xfId="292" xr:uid="{00000000-0005-0000-0000-0000FA000000}"/>
    <cellStyle name="60% - Ênfase6 3" xfId="293" xr:uid="{00000000-0005-0000-0000-0000FB000000}"/>
    <cellStyle name="60% - Ênfase6 3 2" xfId="294" xr:uid="{00000000-0005-0000-0000-0000FC000000}"/>
    <cellStyle name="60% - Ênfase6 3 3" xfId="295" xr:uid="{00000000-0005-0000-0000-0000FD000000}"/>
    <cellStyle name="60% - Ênfase6 3 4" xfId="296" xr:uid="{00000000-0005-0000-0000-0000FE000000}"/>
    <cellStyle name="60% - Ênfase6 3 5" xfId="297" xr:uid="{00000000-0005-0000-0000-0000FF000000}"/>
    <cellStyle name="Accent1" xfId="298" xr:uid="{00000000-0005-0000-0000-000000010000}"/>
    <cellStyle name="Accent1 2" xfId="299" xr:uid="{00000000-0005-0000-0000-000001010000}"/>
    <cellStyle name="Accent2" xfId="300" xr:uid="{00000000-0005-0000-0000-000002010000}"/>
    <cellStyle name="Accent3" xfId="301" xr:uid="{00000000-0005-0000-0000-000003010000}"/>
    <cellStyle name="Accent4" xfId="302" xr:uid="{00000000-0005-0000-0000-000004010000}"/>
    <cellStyle name="Accent4 2" xfId="303" xr:uid="{00000000-0005-0000-0000-000005010000}"/>
    <cellStyle name="Accent5" xfId="304" xr:uid="{00000000-0005-0000-0000-000006010000}"/>
    <cellStyle name="Accent6" xfId="305" xr:uid="{00000000-0005-0000-0000-000007010000}"/>
    <cellStyle name="Bad" xfId="306" xr:uid="{00000000-0005-0000-0000-000008010000}"/>
    <cellStyle name="Bom" xfId="2" builtinId="26"/>
    <cellStyle name="Bom 2" xfId="307" xr:uid="{00000000-0005-0000-0000-00000A010000}"/>
    <cellStyle name="Bom 2 2" xfId="308" xr:uid="{00000000-0005-0000-0000-00000B010000}"/>
    <cellStyle name="Bom 2 2 2" xfId="309" xr:uid="{00000000-0005-0000-0000-00000C010000}"/>
    <cellStyle name="Bom 2 2 3" xfId="310" xr:uid="{00000000-0005-0000-0000-00000D010000}"/>
    <cellStyle name="Bom 2 2 4" xfId="311" xr:uid="{00000000-0005-0000-0000-00000E010000}"/>
    <cellStyle name="Bom 2 2 5" xfId="312" xr:uid="{00000000-0005-0000-0000-00000F010000}"/>
    <cellStyle name="Bom 2 3" xfId="313" xr:uid="{00000000-0005-0000-0000-000010010000}"/>
    <cellStyle name="Bom 2 4" xfId="314" xr:uid="{00000000-0005-0000-0000-000011010000}"/>
    <cellStyle name="Bom 2 5" xfId="315" xr:uid="{00000000-0005-0000-0000-000012010000}"/>
    <cellStyle name="Calculation" xfId="316" xr:uid="{00000000-0005-0000-0000-000013010000}"/>
    <cellStyle name="Calculation 2" xfId="317" xr:uid="{00000000-0005-0000-0000-000014010000}"/>
    <cellStyle name="Cálculo 2" xfId="318" xr:uid="{00000000-0005-0000-0000-000015010000}"/>
    <cellStyle name="Cálculo 2 2" xfId="319" xr:uid="{00000000-0005-0000-0000-000016010000}"/>
    <cellStyle name="Cálculo 2 2 2" xfId="320" xr:uid="{00000000-0005-0000-0000-000017010000}"/>
    <cellStyle name="Cálculo 2 2 3" xfId="321" xr:uid="{00000000-0005-0000-0000-000018010000}"/>
    <cellStyle name="Cálculo 2 2 4" xfId="322" xr:uid="{00000000-0005-0000-0000-000019010000}"/>
    <cellStyle name="Cálculo 2 2 5" xfId="323" xr:uid="{00000000-0005-0000-0000-00001A010000}"/>
    <cellStyle name="Cálculo 2 3" xfId="324" xr:uid="{00000000-0005-0000-0000-00001B010000}"/>
    <cellStyle name="Cálculo 2 4" xfId="325" xr:uid="{00000000-0005-0000-0000-00001C010000}"/>
    <cellStyle name="Cálculo 2 5" xfId="326" xr:uid="{00000000-0005-0000-0000-00001D010000}"/>
    <cellStyle name="Cálculo 3" xfId="327" xr:uid="{00000000-0005-0000-0000-00001E010000}"/>
    <cellStyle name="Cancel_Planilha_predio 35_REV 11" xfId="3" xr:uid="{00000000-0005-0000-0000-00001F010000}"/>
    <cellStyle name="Célula de Verificação 2" xfId="328" xr:uid="{00000000-0005-0000-0000-000020010000}"/>
    <cellStyle name="Célula de Verificação 2 2" xfId="329" xr:uid="{00000000-0005-0000-0000-000021010000}"/>
    <cellStyle name="Célula de Verificação 2 2 2" xfId="330" xr:uid="{00000000-0005-0000-0000-000022010000}"/>
    <cellStyle name="Célula de Verificação 2 2 3" xfId="331" xr:uid="{00000000-0005-0000-0000-000023010000}"/>
    <cellStyle name="Célula de Verificação 2 2 4" xfId="332" xr:uid="{00000000-0005-0000-0000-000024010000}"/>
    <cellStyle name="Célula de Verificação 2 2 5" xfId="333" xr:uid="{00000000-0005-0000-0000-000025010000}"/>
    <cellStyle name="Célula de Verificação 2 3" xfId="334" xr:uid="{00000000-0005-0000-0000-000026010000}"/>
    <cellStyle name="Célula de Verificação 2 4" xfId="335" xr:uid="{00000000-0005-0000-0000-000027010000}"/>
    <cellStyle name="Célula de Verificação 2 5" xfId="336" xr:uid="{00000000-0005-0000-0000-000028010000}"/>
    <cellStyle name="Célula de Verificação 3" xfId="337" xr:uid="{00000000-0005-0000-0000-000029010000}"/>
    <cellStyle name="Célula de Verificação 3 2" xfId="338" xr:uid="{00000000-0005-0000-0000-00002A010000}"/>
    <cellStyle name="Célula de Verificação 4" xfId="339" xr:uid="{00000000-0005-0000-0000-00002B010000}"/>
    <cellStyle name="Célula Vinculada 2" xfId="340" xr:uid="{00000000-0005-0000-0000-00002C010000}"/>
    <cellStyle name="Check Cell" xfId="341" xr:uid="{00000000-0005-0000-0000-00002D010000}"/>
    <cellStyle name="Comma 2" xfId="342" xr:uid="{00000000-0005-0000-0000-00002E010000}"/>
    <cellStyle name="Comma 2 2" xfId="343" xr:uid="{00000000-0005-0000-0000-00002F010000}"/>
    <cellStyle name="Currency 2" xfId="344" xr:uid="{00000000-0005-0000-0000-000030010000}"/>
    <cellStyle name="Currency 2 2" xfId="345" xr:uid="{00000000-0005-0000-0000-000031010000}"/>
    <cellStyle name="Ênfase1 2" xfId="346" xr:uid="{00000000-0005-0000-0000-000032010000}"/>
    <cellStyle name="Ênfase1 2 2" xfId="347" xr:uid="{00000000-0005-0000-0000-000033010000}"/>
    <cellStyle name="Ênfase1 2 2 2" xfId="348" xr:uid="{00000000-0005-0000-0000-000034010000}"/>
    <cellStyle name="Ênfase1 2 2 3" xfId="349" xr:uid="{00000000-0005-0000-0000-000035010000}"/>
    <cellStyle name="Ênfase1 2 2 4" xfId="350" xr:uid="{00000000-0005-0000-0000-000036010000}"/>
    <cellStyle name="Ênfase1 2 2 5" xfId="351" xr:uid="{00000000-0005-0000-0000-000037010000}"/>
    <cellStyle name="Ênfase1 2 3" xfId="352" xr:uid="{00000000-0005-0000-0000-000038010000}"/>
    <cellStyle name="Ênfase1 2 4" xfId="353" xr:uid="{00000000-0005-0000-0000-000039010000}"/>
    <cellStyle name="Ênfase1 2 5" xfId="354" xr:uid="{00000000-0005-0000-0000-00003A010000}"/>
    <cellStyle name="Ênfase1 3" xfId="355" xr:uid="{00000000-0005-0000-0000-00003B010000}"/>
    <cellStyle name="Ênfase2 2" xfId="356" xr:uid="{00000000-0005-0000-0000-00003C010000}"/>
    <cellStyle name="Ênfase2 2 2" xfId="357" xr:uid="{00000000-0005-0000-0000-00003D010000}"/>
    <cellStyle name="Ênfase2 2 2 2" xfId="358" xr:uid="{00000000-0005-0000-0000-00003E010000}"/>
    <cellStyle name="Ênfase2 2 2 3" xfId="359" xr:uid="{00000000-0005-0000-0000-00003F010000}"/>
    <cellStyle name="Ênfase2 2 2 4" xfId="360" xr:uid="{00000000-0005-0000-0000-000040010000}"/>
    <cellStyle name="Ênfase2 2 2 5" xfId="361" xr:uid="{00000000-0005-0000-0000-000041010000}"/>
    <cellStyle name="Ênfase2 2 3" xfId="362" xr:uid="{00000000-0005-0000-0000-000042010000}"/>
    <cellStyle name="Ênfase2 2 4" xfId="363" xr:uid="{00000000-0005-0000-0000-000043010000}"/>
    <cellStyle name="Ênfase2 2 5" xfId="364" xr:uid="{00000000-0005-0000-0000-000044010000}"/>
    <cellStyle name="Ênfase2 3" xfId="365" xr:uid="{00000000-0005-0000-0000-000045010000}"/>
    <cellStyle name="Ênfase3 2" xfId="366" xr:uid="{00000000-0005-0000-0000-000046010000}"/>
    <cellStyle name="Ênfase3 2 2" xfId="367" xr:uid="{00000000-0005-0000-0000-000047010000}"/>
    <cellStyle name="Ênfase3 2 2 2" xfId="368" xr:uid="{00000000-0005-0000-0000-000048010000}"/>
    <cellStyle name="Ênfase3 2 2 3" xfId="369" xr:uid="{00000000-0005-0000-0000-000049010000}"/>
    <cellStyle name="Ênfase3 2 2 4" xfId="370" xr:uid="{00000000-0005-0000-0000-00004A010000}"/>
    <cellStyle name="Ênfase3 2 2 5" xfId="371" xr:uid="{00000000-0005-0000-0000-00004B010000}"/>
    <cellStyle name="Ênfase3 2 3" xfId="372" xr:uid="{00000000-0005-0000-0000-00004C010000}"/>
    <cellStyle name="Ênfase3 2 4" xfId="373" xr:uid="{00000000-0005-0000-0000-00004D010000}"/>
    <cellStyle name="Ênfase3 2 5" xfId="374" xr:uid="{00000000-0005-0000-0000-00004E010000}"/>
    <cellStyle name="Ênfase3 3" xfId="375" xr:uid="{00000000-0005-0000-0000-00004F010000}"/>
    <cellStyle name="Ênfase4 2" xfId="376" xr:uid="{00000000-0005-0000-0000-000050010000}"/>
    <cellStyle name="Ênfase4 2 2" xfId="377" xr:uid="{00000000-0005-0000-0000-000051010000}"/>
    <cellStyle name="Ênfase4 2 2 2" xfId="378" xr:uid="{00000000-0005-0000-0000-000052010000}"/>
    <cellStyle name="Ênfase4 2 2 3" xfId="379" xr:uid="{00000000-0005-0000-0000-000053010000}"/>
    <cellStyle name="Ênfase4 2 2 4" xfId="380" xr:uid="{00000000-0005-0000-0000-000054010000}"/>
    <cellStyle name="Ênfase4 2 2 5" xfId="381" xr:uid="{00000000-0005-0000-0000-000055010000}"/>
    <cellStyle name="Ênfase4 2 3" xfId="382" xr:uid="{00000000-0005-0000-0000-000056010000}"/>
    <cellStyle name="Ênfase4 2 4" xfId="383" xr:uid="{00000000-0005-0000-0000-000057010000}"/>
    <cellStyle name="Ênfase4 2 5" xfId="384" xr:uid="{00000000-0005-0000-0000-000058010000}"/>
    <cellStyle name="Ênfase4 3" xfId="385" xr:uid="{00000000-0005-0000-0000-000059010000}"/>
    <cellStyle name="Ênfase5 2" xfId="386" xr:uid="{00000000-0005-0000-0000-00005A010000}"/>
    <cellStyle name="Ênfase5 2 2" xfId="387" xr:uid="{00000000-0005-0000-0000-00005B010000}"/>
    <cellStyle name="Ênfase5 2 2 2" xfId="388" xr:uid="{00000000-0005-0000-0000-00005C010000}"/>
    <cellStyle name="Ênfase5 2 2 3" xfId="389" xr:uid="{00000000-0005-0000-0000-00005D010000}"/>
    <cellStyle name="Ênfase5 2 2 4" xfId="390" xr:uid="{00000000-0005-0000-0000-00005E010000}"/>
    <cellStyle name="Ênfase5 2 2 5" xfId="391" xr:uid="{00000000-0005-0000-0000-00005F010000}"/>
    <cellStyle name="Ênfase5 2 3" xfId="392" xr:uid="{00000000-0005-0000-0000-000060010000}"/>
    <cellStyle name="Ênfase5 2 4" xfId="393" xr:uid="{00000000-0005-0000-0000-000061010000}"/>
    <cellStyle name="Ênfase5 2 5" xfId="394" xr:uid="{00000000-0005-0000-0000-000062010000}"/>
    <cellStyle name="Ênfase6 2" xfId="395" xr:uid="{00000000-0005-0000-0000-000063010000}"/>
    <cellStyle name="Ênfase6 2 2" xfId="396" xr:uid="{00000000-0005-0000-0000-000064010000}"/>
    <cellStyle name="Ênfase6 2 2 2" xfId="397" xr:uid="{00000000-0005-0000-0000-000065010000}"/>
    <cellStyle name="Ênfase6 2 2 3" xfId="398" xr:uid="{00000000-0005-0000-0000-000066010000}"/>
    <cellStyle name="Ênfase6 2 2 4" xfId="399" xr:uid="{00000000-0005-0000-0000-000067010000}"/>
    <cellStyle name="Ênfase6 2 2 5" xfId="400" xr:uid="{00000000-0005-0000-0000-000068010000}"/>
    <cellStyle name="Ênfase6 2 3" xfId="401" xr:uid="{00000000-0005-0000-0000-000069010000}"/>
    <cellStyle name="Ênfase6 2 4" xfId="402" xr:uid="{00000000-0005-0000-0000-00006A010000}"/>
    <cellStyle name="Ênfase6 2 5" xfId="403" xr:uid="{00000000-0005-0000-0000-00006B010000}"/>
    <cellStyle name="Entrada 2" xfId="404" xr:uid="{00000000-0005-0000-0000-00006C010000}"/>
    <cellStyle name="Entrada 2 2" xfId="405" xr:uid="{00000000-0005-0000-0000-00006D010000}"/>
    <cellStyle name="Entrada 2 2 2" xfId="406" xr:uid="{00000000-0005-0000-0000-00006E010000}"/>
    <cellStyle name="Entrada 2 2 3" xfId="407" xr:uid="{00000000-0005-0000-0000-00006F010000}"/>
    <cellStyle name="Entrada 2 2 4" xfId="408" xr:uid="{00000000-0005-0000-0000-000070010000}"/>
    <cellStyle name="Entrada 2 2 5" xfId="409" xr:uid="{00000000-0005-0000-0000-000071010000}"/>
    <cellStyle name="Entrada 2 3" xfId="410" xr:uid="{00000000-0005-0000-0000-000072010000}"/>
    <cellStyle name="Entrada 2 4" xfId="411" xr:uid="{00000000-0005-0000-0000-000073010000}"/>
    <cellStyle name="Entrada 2 5" xfId="412" xr:uid="{00000000-0005-0000-0000-000074010000}"/>
    <cellStyle name="Entrada 3" xfId="413" xr:uid="{00000000-0005-0000-0000-000075010000}"/>
    <cellStyle name="Entrada 3 2" xfId="414" xr:uid="{00000000-0005-0000-0000-000076010000}"/>
    <cellStyle name="Entrada 3 2 2" xfId="415" xr:uid="{00000000-0005-0000-0000-000077010000}"/>
    <cellStyle name="Entrada 3 2 3" xfId="416" xr:uid="{00000000-0005-0000-0000-000078010000}"/>
    <cellStyle name="Entrada 3 2 4" xfId="417" xr:uid="{00000000-0005-0000-0000-000079010000}"/>
    <cellStyle name="Entrada 3 2 5" xfId="418" xr:uid="{00000000-0005-0000-0000-00007A010000}"/>
    <cellStyle name="Entrada 3 3" xfId="419" xr:uid="{00000000-0005-0000-0000-00007B010000}"/>
    <cellStyle name="Entrada 3 4" xfId="420" xr:uid="{00000000-0005-0000-0000-00007C010000}"/>
    <cellStyle name="Entrada 3 5" xfId="421" xr:uid="{00000000-0005-0000-0000-00007D010000}"/>
    <cellStyle name="Entrada 4" xfId="422" xr:uid="{00000000-0005-0000-0000-00007E010000}"/>
    <cellStyle name="Estilo 1" xfId="423" xr:uid="{00000000-0005-0000-0000-00007F010000}"/>
    <cellStyle name="Euro" xfId="4" xr:uid="{00000000-0005-0000-0000-000080010000}"/>
    <cellStyle name="Excel Built-in Normal" xfId="39" xr:uid="{00000000-0005-0000-0000-000081010000}"/>
    <cellStyle name="Excel Built-in Normal 2" xfId="424" xr:uid="{00000000-0005-0000-0000-000082010000}"/>
    <cellStyle name="Explanatory Text" xfId="425" xr:uid="{00000000-0005-0000-0000-000083010000}"/>
    <cellStyle name="Good" xfId="426" xr:uid="{00000000-0005-0000-0000-000084010000}"/>
    <cellStyle name="Heading 1" xfId="427" xr:uid="{00000000-0005-0000-0000-000085010000}"/>
    <cellStyle name="Heading 1 2" xfId="428" xr:uid="{00000000-0005-0000-0000-000086010000}"/>
    <cellStyle name="Heading 2" xfId="429" xr:uid="{00000000-0005-0000-0000-000087010000}"/>
    <cellStyle name="Heading 2 2" xfId="430" xr:uid="{00000000-0005-0000-0000-000088010000}"/>
    <cellStyle name="Heading 3" xfId="431" xr:uid="{00000000-0005-0000-0000-000089010000}"/>
    <cellStyle name="Heading 3 2" xfId="432" xr:uid="{00000000-0005-0000-0000-00008A010000}"/>
    <cellStyle name="Heading 4" xfId="433" xr:uid="{00000000-0005-0000-0000-00008B010000}"/>
    <cellStyle name="Heading 4 2" xfId="434" xr:uid="{00000000-0005-0000-0000-00008C010000}"/>
    <cellStyle name="Hyperlink 2" xfId="435" xr:uid="{00000000-0005-0000-0000-00008D010000}"/>
    <cellStyle name="Hyperlink 2 2" xfId="436" xr:uid="{00000000-0005-0000-0000-00008E010000}"/>
    <cellStyle name="Incorreto 2" xfId="437" xr:uid="{00000000-0005-0000-0000-00008F010000}"/>
    <cellStyle name="Incorreto 2 2" xfId="438" xr:uid="{00000000-0005-0000-0000-000090010000}"/>
    <cellStyle name="Incorreto 2 2 2" xfId="439" xr:uid="{00000000-0005-0000-0000-000091010000}"/>
    <cellStyle name="Incorreto 2 2 3" xfId="440" xr:uid="{00000000-0005-0000-0000-000092010000}"/>
    <cellStyle name="Incorreto 2 2 4" xfId="441" xr:uid="{00000000-0005-0000-0000-000093010000}"/>
    <cellStyle name="Incorreto 2 2 5" xfId="442" xr:uid="{00000000-0005-0000-0000-000094010000}"/>
    <cellStyle name="Incorreto 2 3" xfId="443" xr:uid="{00000000-0005-0000-0000-000095010000}"/>
    <cellStyle name="Incorreto 2 4" xfId="444" xr:uid="{00000000-0005-0000-0000-000096010000}"/>
    <cellStyle name="Incorreto 2 5" xfId="445" xr:uid="{00000000-0005-0000-0000-000097010000}"/>
    <cellStyle name="Input" xfId="446" xr:uid="{00000000-0005-0000-0000-000098010000}"/>
    <cellStyle name="Linked Cell" xfId="447" xr:uid="{00000000-0005-0000-0000-000099010000}"/>
    <cellStyle name="Moeda" xfId="5" builtinId="4"/>
    <cellStyle name="Moeda 2" xfId="36" xr:uid="{00000000-0005-0000-0000-00009B010000}"/>
    <cellStyle name="Moeda 2 2" xfId="449" xr:uid="{00000000-0005-0000-0000-00009C010000}"/>
    <cellStyle name="Moeda 2 2 2" xfId="450" xr:uid="{00000000-0005-0000-0000-00009D010000}"/>
    <cellStyle name="Moeda 2 2 3" xfId="451" xr:uid="{00000000-0005-0000-0000-00009E010000}"/>
    <cellStyle name="Moeda 2 2 4" xfId="452" xr:uid="{00000000-0005-0000-0000-00009F010000}"/>
    <cellStyle name="Moeda 2 2 5" xfId="453" xr:uid="{00000000-0005-0000-0000-0000A0010000}"/>
    <cellStyle name="Moeda 2 3" xfId="454" xr:uid="{00000000-0005-0000-0000-0000A1010000}"/>
    <cellStyle name="Moeda 2 4" xfId="455" xr:uid="{00000000-0005-0000-0000-0000A2010000}"/>
    <cellStyle name="Moeda 2 5" xfId="456" xr:uid="{00000000-0005-0000-0000-0000A3010000}"/>
    <cellStyle name="Moeda 2 6" xfId="448" xr:uid="{00000000-0005-0000-0000-0000A4010000}"/>
    <cellStyle name="Moeda 3" xfId="457" xr:uid="{00000000-0005-0000-0000-0000A5010000}"/>
    <cellStyle name="Moeda 3 2" xfId="458" xr:uid="{00000000-0005-0000-0000-0000A6010000}"/>
    <cellStyle name="Moeda 3 3" xfId="459" xr:uid="{00000000-0005-0000-0000-0000A7010000}"/>
    <cellStyle name="Moeda 3 4" xfId="460" xr:uid="{00000000-0005-0000-0000-0000A8010000}"/>
    <cellStyle name="Moeda 3 5" xfId="461" xr:uid="{00000000-0005-0000-0000-0000A9010000}"/>
    <cellStyle name="Moeda 4" xfId="462" xr:uid="{00000000-0005-0000-0000-0000AA010000}"/>
    <cellStyle name="Moeda 4 2" xfId="463" xr:uid="{00000000-0005-0000-0000-0000AB010000}"/>
    <cellStyle name="Moeda 4 3" xfId="464" xr:uid="{00000000-0005-0000-0000-0000AC010000}"/>
    <cellStyle name="Moeda 4 4" xfId="465" xr:uid="{00000000-0005-0000-0000-0000AD010000}"/>
    <cellStyle name="Moeda 4 5" xfId="466" xr:uid="{00000000-0005-0000-0000-0000AE010000}"/>
    <cellStyle name="Moeda 5" xfId="467" xr:uid="{00000000-0005-0000-0000-0000AF010000}"/>
    <cellStyle name="Moeda 6" xfId="468" xr:uid="{00000000-0005-0000-0000-0000B0010000}"/>
    <cellStyle name="Moeda 7" xfId="469" xr:uid="{00000000-0005-0000-0000-0000B1010000}"/>
    <cellStyle name="Moeda 8" xfId="470" xr:uid="{00000000-0005-0000-0000-0000B2010000}"/>
    <cellStyle name="Neutra 2" xfId="471" xr:uid="{00000000-0005-0000-0000-0000B3010000}"/>
    <cellStyle name="Neutra 2 2" xfId="472" xr:uid="{00000000-0005-0000-0000-0000B4010000}"/>
    <cellStyle name="Neutra 2 2 2" xfId="473" xr:uid="{00000000-0005-0000-0000-0000B5010000}"/>
    <cellStyle name="Neutra 2 2 3" xfId="474" xr:uid="{00000000-0005-0000-0000-0000B6010000}"/>
    <cellStyle name="Neutra 2 2 4" xfId="475" xr:uid="{00000000-0005-0000-0000-0000B7010000}"/>
    <cellStyle name="Neutra 2 2 5" xfId="476" xr:uid="{00000000-0005-0000-0000-0000B8010000}"/>
    <cellStyle name="Neutra 2 3" xfId="477" xr:uid="{00000000-0005-0000-0000-0000B9010000}"/>
    <cellStyle name="Neutra 2 4" xfId="478" xr:uid="{00000000-0005-0000-0000-0000BA010000}"/>
    <cellStyle name="Neutra 2 5" xfId="479" xr:uid="{00000000-0005-0000-0000-0000BB010000}"/>
    <cellStyle name="Neutral" xfId="480" xr:uid="{00000000-0005-0000-0000-0000BC010000}"/>
    <cellStyle name="Normal" xfId="0" builtinId="0"/>
    <cellStyle name="Normal 10" xfId="6" xr:uid="{00000000-0005-0000-0000-0000BE010000}"/>
    <cellStyle name="Normal 10 2" xfId="481" xr:uid="{00000000-0005-0000-0000-0000BF010000}"/>
    <cellStyle name="Normal 10 4" xfId="40" xr:uid="{00000000-0005-0000-0000-0000C0010000}"/>
    <cellStyle name="Normal 11" xfId="35" xr:uid="{00000000-0005-0000-0000-0000C1010000}"/>
    <cellStyle name="Normal 11 2" xfId="482" xr:uid="{00000000-0005-0000-0000-0000C2010000}"/>
    <cellStyle name="Normal 12" xfId="483" xr:uid="{00000000-0005-0000-0000-0000C3010000}"/>
    <cellStyle name="Normal 13" xfId="484" xr:uid="{00000000-0005-0000-0000-0000C4010000}"/>
    <cellStyle name="Normal 2" xfId="7" xr:uid="{00000000-0005-0000-0000-0000C5010000}"/>
    <cellStyle name="Normal 2 2" xfId="485" xr:uid="{00000000-0005-0000-0000-0000C6010000}"/>
    <cellStyle name="Normal 2 2 2" xfId="486" xr:uid="{00000000-0005-0000-0000-0000C7010000}"/>
    <cellStyle name="Normal 2 2 2 2" xfId="487" xr:uid="{00000000-0005-0000-0000-0000C8010000}"/>
    <cellStyle name="Normal 2 3" xfId="488" xr:uid="{00000000-0005-0000-0000-0000C9010000}"/>
    <cellStyle name="Normal 2 3 2" xfId="489" xr:uid="{00000000-0005-0000-0000-0000CA010000}"/>
    <cellStyle name="Normal 2 4" xfId="490" xr:uid="{00000000-0005-0000-0000-0000CB010000}"/>
    <cellStyle name="Normal 2 5" xfId="491" xr:uid="{00000000-0005-0000-0000-0000CC010000}"/>
    <cellStyle name="Normal 2_Ag Cidade Alta esquadria fachada out 2013" xfId="492" xr:uid="{00000000-0005-0000-0000-0000CD010000}"/>
    <cellStyle name="Normal 3" xfId="8" xr:uid="{00000000-0005-0000-0000-0000CE010000}"/>
    <cellStyle name="Normal 3 2" xfId="42" xr:uid="{00000000-0005-0000-0000-0000CF010000}"/>
    <cellStyle name="Normal 3 2 2" xfId="493" xr:uid="{00000000-0005-0000-0000-0000D0010000}"/>
    <cellStyle name="Normal 3 3" xfId="494" xr:uid="{00000000-0005-0000-0000-0000D1010000}"/>
    <cellStyle name="Normal 3_Plo licitação Ag NOVA LONDRES troca de piso 24 out 2013 rev02" xfId="495" xr:uid="{00000000-0005-0000-0000-0000D2010000}"/>
    <cellStyle name="Normal 4" xfId="9" xr:uid="{00000000-0005-0000-0000-0000D3010000}"/>
    <cellStyle name="Normal 4 10" xfId="37" xr:uid="{00000000-0005-0000-0000-0000D4010000}"/>
    <cellStyle name="Normal 4 2" xfId="497" xr:uid="{00000000-0005-0000-0000-0000D5010000}"/>
    <cellStyle name="Normal 4 2 2" xfId="498" xr:uid="{00000000-0005-0000-0000-0000D6010000}"/>
    <cellStyle name="Normal 4 2 3" xfId="499" xr:uid="{00000000-0005-0000-0000-0000D7010000}"/>
    <cellStyle name="Normal 4 2 4" xfId="500" xr:uid="{00000000-0005-0000-0000-0000D8010000}"/>
    <cellStyle name="Normal 4 2 5" xfId="501" xr:uid="{00000000-0005-0000-0000-0000D9010000}"/>
    <cellStyle name="Normal 4 3" xfId="502" xr:uid="{00000000-0005-0000-0000-0000DA010000}"/>
    <cellStyle name="Normal 4 3 2 2" xfId="38" xr:uid="{00000000-0005-0000-0000-0000DB010000}"/>
    <cellStyle name="Normal 4 4" xfId="503" xr:uid="{00000000-0005-0000-0000-0000DC010000}"/>
    <cellStyle name="Normal 4 5" xfId="504" xr:uid="{00000000-0005-0000-0000-0000DD010000}"/>
    <cellStyle name="Normal 4 6" xfId="496" xr:uid="{00000000-0005-0000-0000-0000DE010000}"/>
    <cellStyle name="Normal 5" xfId="10" xr:uid="{00000000-0005-0000-0000-0000DF010000}"/>
    <cellStyle name="Normal 5 2" xfId="506" xr:uid="{00000000-0005-0000-0000-0000E0010000}"/>
    <cellStyle name="Normal 5 3" xfId="507" xr:uid="{00000000-0005-0000-0000-0000E1010000}"/>
    <cellStyle name="Normal 5 4" xfId="508" xr:uid="{00000000-0005-0000-0000-0000E2010000}"/>
    <cellStyle name="Normal 5 5" xfId="509" xr:uid="{00000000-0005-0000-0000-0000E3010000}"/>
    <cellStyle name="Normal 5 6" xfId="505" xr:uid="{00000000-0005-0000-0000-0000E4010000}"/>
    <cellStyle name="Normal 6" xfId="11" xr:uid="{00000000-0005-0000-0000-0000E5010000}"/>
    <cellStyle name="Normal 6 2" xfId="510" xr:uid="{00000000-0005-0000-0000-0000E6010000}"/>
    <cellStyle name="Normal 7" xfId="12" xr:uid="{00000000-0005-0000-0000-0000E7010000}"/>
    <cellStyle name="Normal 7 2" xfId="511" xr:uid="{00000000-0005-0000-0000-0000E8010000}"/>
    <cellStyle name="Normal 7 3" xfId="512" xr:uid="{00000000-0005-0000-0000-0000E9010000}"/>
    <cellStyle name="Normal 8" xfId="13" xr:uid="{00000000-0005-0000-0000-0000EA010000}"/>
    <cellStyle name="Normal 8 2" xfId="513" xr:uid="{00000000-0005-0000-0000-0000EB010000}"/>
    <cellStyle name="Normal 9" xfId="14" xr:uid="{00000000-0005-0000-0000-0000EC010000}"/>
    <cellStyle name="Normal 9 2" xfId="514" xr:uid="{00000000-0005-0000-0000-0000ED010000}"/>
    <cellStyle name="Nota 2" xfId="515" xr:uid="{00000000-0005-0000-0000-0000F1010000}"/>
    <cellStyle name="Nota 2 2" xfId="516" xr:uid="{00000000-0005-0000-0000-0000F2010000}"/>
    <cellStyle name="Nota 2 2 2" xfId="517" xr:uid="{00000000-0005-0000-0000-0000F3010000}"/>
    <cellStyle name="Nota 2 2 3" xfId="518" xr:uid="{00000000-0005-0000-0000-0000F4010000}"/>
    <cellStyle name="Nota 2 2 4" xfId="519" xr:uid="{00000000-0005-0000-0000-0000F5010000}"/>
    <cellStyle name="Nota 2 2 5" xfId="520" xr:uid="{00000000-0005-0000-0000-0000F6010000}"/>
    <cellStyle name="Nota 2 3" xfId="521" xr:uid="{00000000-0005-0000-0000-0000F7010000}"/>
    <cellStyle name="Nota 2 4" xfId="522" xr:uid="{00000000-0005-0000-0000-0000F8010000}"/>
    <cellStyle name="Nota 2 5" xfId="523" xr:uid="{00000000-0005-0000-0000-0000F9010000}"/>
    <cellStyle name="Nota 3" xfId="524" xr:uid="{00000000-0005-0000-0000-0000FA010000}"/>
    <cellStyle name="Nota 34" xfId="525" xr:uid="{00000000-0005-0000-0000-0000FB010000}"/>
    <cellStyle name="Nota 34 2" xfId="526" xr:uid="{00000000-0005-0000-0000-0000FC010000}"/>
    <cellStyle name="Note" xfId="527" xr:uid="{00000000-0005-0000-0000-0000FD010000}"/>
    <cellStyle name="Note 2" xfId="528" xr:uid="{00000000-0005-0000-0000-0000FE010000}"/>
    <cellStyle name="Note 3" xfId="529" xr:uid="{00000000-0005-0000-0000-0000FF010000}"/>
    <cellStyle name="Output" xfId="530" xr:uid="{00000000-0005-0000-0000-000000020000}"/>
    <cellStyle name="Output 2" xfId="531" xr:uid="{00000000-0005-0000-0000-000001020000}"/>
    <cellStyle name="padroes" xfId="15" xr:uid="{00000000-0005-0000-0000-000002020000}"/>
    <cellStyle name="planilhas" xfId="16" xr:uid="{00000000-0005-0000-0000-000003020000}"/>
    <cellStyle name="Porcentagem" xfId="17" builtinId="5"/>
    <cellStyle name="Porcentagem 2" xfId="18" xr:uid="{00000000-0005-0000-0000-000005020000}"/>
    <cellStyle name="Porcentagem 2 2" xfId="19" xr:uid="{00000000-0005-0000-0000-000006020000}"/>
    <cellStyle name="Porcentagem 2 2 2" xfId="533" xr:uid="{00000000-0005-0000-0000-000007020000}"/>
    <cellStyle name="Porcentagem 2 2 3" xfId="534" xr:uid="{00000000-0005-0000-0000-000008020000}"/>
    <cellStyle name="Porcentagem 2 2 4" xfId="535" xr:uid="{00000000-0005-0000-0000-000009020000}"/>
    <cellStyle name="Porcentagem 2 2 5" xfId="536" xr:uid="{00000000-0005-0000-0000-00000A020000}"/>
    <cellStyle name="Porcentagem 2 2 6" xfId="532" xr:uid="{00000000-0005-0000-0000-00000B020000}"/>
    <cellStyle name="Porcentagem 2 3" xfId="537" xr:uid="{00000000-0005-0000-0000-00000C020000}"/>
    <cellStyle name="Porcentagem 2 4" xfId="538" xr:uid="{00000000-0005-0000-0000-00000D020000}"/>
    <cellStyle name="Porcentagem 2 5" xfId="539" xr:uid="{00000000-0005-0000-0000-00000E020000}"/>
    <cellStyle name="Porcentagem 2 6" xfId="540" xr:uid="{00000000-0005-0000-0000-00000F020000}"/>
    <cellStyle name="Porcentagem 2 7" xfId="541" xr:uid="{00000000-0005-0000-0000-000010020000}"/>
    <cellStyle name="Porcentagem 3" xfId="20" xr:uid="{00000000-0005-0000-0000-000011020000}"/>
    <cellStyle name="Porcentagem 3 2" xfId="542" xr:uid="{00000000-0005-0000-0000-000012020000}"/>
    <cellStyle name="Porcentagem 3 3" xfId="543" xr:uid="{00000000-0005-0000-0000-000013020000}"/>
    <cellStyle name="Porcentagem 3 4" xfId="544" xr:uid="{00000000-0005-0000-0000-000014020000}"/>
    <cellStyle name="Porcentagem 3 5" xfId="545" xr:uid="{00000000-0005-0000-0000-000015020000}"/>
    <cellStyle name="Porcentagem 4" xfId="21" xr:uid="{00000000-0005-0000-0000-000016020000}"/>
    <cellStyle name="Porcentagem 4 2" xfId="41" xr:uid="{00000000-0005-0000-0000-000017020000}"/>
    <cellStyle name="Porcentagem 4 2 2" xfId="546" xr:uid="{00000000-0005-0000-0000-000018020000}"/>
    <cellStyle name="Porcentagem 4 3" xfId="547" xr:uid="{00000000-0005-0000-0000-000019020000}"/>
    <cellStyle name="Porcentagem 4 4" xfId="548" xr:uid="{00000000-0005-0000-0000-00001A020000}"/>
    <cellStyle name="Porcentagem 4 5" xfId="549" xr:uid="{00000000-0005-0000-0000-00001B020000}"/>
    <cellStyle name="Porcentagem 5" xfId="22" xr:uid="{00000000-0005-0000-0000-00001C020000}"/>
    <cellStyle name="Porcentagem 5 2" xfId="551" xr:uid="{00000000-0005-0000-0000-00001D020000}"/>
    <cellStyle name="Porcentagem 5 3" xfId="552" xr:uid="{00000000-0005-0000-0000-00001E020000}"/>
    <cellStyle name="Porcentagem 5 4" xfId="553" xr:uid="{00000000-0005-0000-0000-00001F020000}"/>
    <cellStyle name="Porcentagem 5 5" xfId="554" xr:uid="{00000000-0005-0000-0000-000020020000}"/>
    <cellStyle name="Porcentagem 5 6" xfId="550" xr:uid="{00000000-0005-0000-0000-000021020000}"/>
    <cellStyle name="Porcentagem 6" xfId="23" xr:uid="{00000000-0005-0000-0000-000022020000}"/>
    <cellStyle name="Porcentagem 6 2" xfId="555" xr:uid="{00000000-0005-0000-0000-000023020000}"/>
    <cellStyle name="Porcentagem 7" xfId="556" xr:uid="{00000000-0005-0000-0000-000024020000}"/>
    <cellStyle name="Porcentagem 8" xfId="557" xr:uid="{00000000-0005-0000-0000-000025020000}"/>
    <cellStyle name="Saída 2" xfId="558" xr:uid="{00000000-0005-0000-0000-000026020000}"/>
    <cellStyle name="Saída 2 2" xfId="559" xr:uid="{00000000-0005-0000-0000-000027020000}"/>
    <cellStyle name="Saída 2 2 2" xfId="560" xr:uid="{00000000-0005-0000-0000-000028020000}"/>
    <cellStyle name="Saída 2 2 3" xfId="561" xr:uid="{00000000-0005-0000-0000-000029020000}"/>
    <cellStyle name="Saída 2 2 4" xfId="562" xr:uid="{00000000-0005-0000-0000-00002A020000}"/>
    <cellStyle name="Saída 2 2 5" xfId="563" xr:uid="{00000000-0005-0000-0000-00002B020000}"/>
    <cellStyle name="Saída 2 3" xfId="564" xr:uid="{00000000-0005-0000-0000-00002C020000}"/>
    <cellStyle name="Saída 2 4" xfId="565" xr:uid="{00000000-0005-0000-0000-00002D020000}"/>
    <cellStyle name="Saída 2 5" xfId="566" xr:uid="{00000000-0005-0000-0000-00002E020000}"/>
    <cellStyle name="Saída 3" xfId="567" xr:uid="{00000000-0005-0000-0000-00002F020000}"/>
    <cellStyle name="Separador de milhares 2" xfId="24" xr:uid="{00000000-0005-0000-0000-000030020000}"/>
    <cellStyle name="Separador de milhares 2 2" xfId="25" xr:uid="{00000000-0005-0000-0000-000031020000}"/>
    <cellStyle name="Separador de milhares 2 2 2" xfId="570" xr:uid="{00000000-0005-0000-0000-000032020000}"/>
    <cellStyle name="Separador de milhares 2 2 3" xfId="571" xr:uid="{00000000-0005-0000-0000-000033020000}"/>
    <cellStyle name="Separador de milhares 2 2 4" xfId="572" xr:uid="{00000000-0005-0000-0000-000034020000}"/>
    <cellStyle name="Separador de milhares 2 2 5" xfId="573" xr:uid="{00000000-0005-0000-0000-000035020000}"/>
    <cellStyle name="Separador de milhares 2 2 6" xfId="569" xr:uid="{00000000-0005-0000-0000-000036020000}"/>
    <cellStyle name="Separador de milhares 2 3" xfId="26" xr:uid="{00000000-0005-0000-0000-000037020000}"/>
    <cellStyle name="Separador de milhares 2 3 2" xfId="574" xr:uid="{00000000-0005-0000-0000-000038020000}"/>
    <cellStyle name="Separador de milhares 2 4" xfId="575" xr:uid="{00000000-0005-0000-0000-000039020000}"/>
    <cellStyle name="Separador de milhares 2 5" xfId="576" xr:uid="{00000000-0005-0000-0000-00003A020000}"/>
    <cellStyle name="Separador de milhares 2 6" xfId="577" xr:uid="{00000000-0005-0000-0000-00003B020000}"/>
    <cellStyle name="Separador de milhares 2 7" xfId="578" xr:uid="{00000000-0005-0000-0000-00003C020000}"/>
    <cellStyle name="Separador de milhares 2 8" xfId="568" xr:uid="{00000000-0005-0000-0000-00003D020000}"/>
    <cellStyle name="Separador de milhares 2_3339-11-KIT06-PE-CRONOGRAMA_STEEL_FRAME-00" xfId="579" xr:uid="{00000000-0005-0000-0000-00003E020000}"/>
    <cellStyle name="Separador de milhares 3" xfId="27" xr:uid="{00000000-0005-0000-0000-00003F020000}"/>
    <cellStyle name="Separador de milhares 3 2" xfId="581" xr:uid="{00000000-0005-0000-0000-000040020000}"/>
    <cellStyle name="Separador de milhares 3 2 2" xfId="582" xr:uid="{00000000-0005-0000-0000-000041020000}"/>
    <cellStyle name="Separador de milhares 3 2 3" xfId="583" xr:uid="{00000000-0005-0000-0000-000042020000}"/>
    <cellStyle name="Separador de milhares 3 2 4" xfId="584" xr:uid="{00000000-0005-0000-0000-000043020000}"/>
    <cellStyle name="Separador de milhares 3 2 5" xfId="585" xr:uid="{00000000-0005-0000-0000-000044020000}"/>
    <cellStyle name="Separador de milhares 3 3" xfId="586" xr:uid="{00000000-0005-0000-0000-000045020000}"/>
    <cellStyle name="Separador de milhares 3 4" xfId="587" xr:uid="{00000000-0005-0000-0000-000046020000}"/>
    <cellStyle name="Separador de milhares 3 5" xfId="588" xr:uid="{00000000-0005-0000-0000-000047020000}"/>
    <cellStyle name="Separador de milhares 3 6" xfId="589" xr:uid="{00000000-0005-0000-0000-000048020000}"/>
    <cellStyle name="Separador de milhares 3 7" xfId="590" xr:uid="{00000000-0005-0000-0000-000049020000}"/>
    <cellStyle name="Separador de milhares 3 8" xfId="580" xr:uid="{00000000-0005-0000-0000-00004A020000}"/>
    <cellStyle name="Separador de milhares 4" xfId="28" xr:uid="{00000000-0005-0000-0000-00004B020000}"/>
    <cellStyle name="Separador de milhares 4 2" xfId="592" xr:uid="{00000000-0005-0000-0000-00004C020000}"/>
    <cellStyle name="Separador de milhares 4 3" xfId="593" xr:uid="{00000000-0005-0000-0000-00004D020000}"/>
    <cellStyle name="Separador de milhares 4 4" xfId="594" xr:uid="{00000000-0005-0000-0000-00004E020000}"/>
    <cellStyle name="Separador de milhares 4 5" xfId="595" xr:uid="{00000000-0005-0000-0000-00004F020000}"/>
    <cellStyle name="Separador de milhares 4 6" xfId="591" xr:uid="{00000000-0005-0000-0000-000050020000}"/>
    <cellStyle name="Separador de milhares 5" xfId="29" xr:uid="{00000000-0005-0000-0000-000051020000}"/>
    <cellStyle name="Separador de milhares 5 2" xfId="596" xr:uid="{00000000-0005-0000-0000-000052020000}"/>
    <cellStyle name="Separador de milhares 6" xfId="30" xr:uid="{00000000-0005-0000-0000-000053020000}"/>
    <cellStyle name="Separador de milhares 6 2" xfId="597" xr:uid="{00000000-0005-0000-0000-000054020000}"/>
    <cellStyle name="Separador de milhares 7" xfId="31" xr:uid="{00000000-0005-0000-0000-000055020000}"/>
    <cellStyle name="Separador de milhares 7 2" xfId="598" xr:uid="{00000000-0005-0000-0000-000056020000}"/>
    <cellStyle name="Texto de Aviso 2" xfId="599" xr:uid="{00000000-0005-0000-0000-000058020000}"/>
    <cellStyle name="Texto Explicativo 2" xfId="600" xr:uid="{00000000-0005-0000-0000-000059020000}"/>
    <cellStyle name="Title" xfId="601" xr:uid="{00000000-0005-0000-0000-00005A020000}"/>
    <cellStyle name="Title 2" xfId="602" xr:uid="{00000000-0005-0000-0000-00005B020000}"/>
    <cellStyle name="Título 1 1" xfId="32" xr:uid="{00000000-0005-0000-0000-00005C020000}"/>
    <cellStyle name="Título 1 1 1" xfId="604" xr:uid="{00000000-0005-0000-0000-00005D020000}"/>
    <cellStyle name="Título 1 1 1 1" xfId="605" xr:uid="{00000000-0005-0000-0000-00005E020000}"/>
    <cellStyle name="Título 1 1 1 2" xfId="606" xr:uid="{00000000-0005-0000-0000-00005F020000}"/>
    <cellStyle name="Título 1 1 1 3" xfId="607" xr:uid="{00000000-0005-0000-0000-000060020000}"/>
    <cellStyle name="Título 1 1 1 4" xfId="608" xr:uid="{00000000-0005-0000-0000-000061020000}"/>
    <cellStyle name="Título 1 1 1 5" xfId="609" xr:uid="{00000000-0005-0000-0000-000062020000}"/>
    <cellStyle name="Título 1 1 2" xfId="610" xr:uid="{00000000-0005-0000-0000-000063020000}"/>
    <cellStyle name="Título 1 1 3" xfId="611" xr:uid="{00000000-0005-0000-0000-000064020000}"/>
    <cellStyle name="Título 1 1 4" xfId="612" xr:uid="{00000000-0005-0000-0000-000065020000}"/>
    <cellStyle name="Título 1 1 5" xfId="613" xr:uid="{00000000-0005-0000-0000-000066020000}"/>
    <cellStyle name="Título 1 1 6" xfId="603" xr:uid="{00000000-0005-0000-0000-000067020000}"/>
    <cellStyle name="Título 1 2" xfId="614" xr:uid="{00000000-0005-0000-0000-000068020000}"/>
    <cellStyle name="Título 1 2 2" xfId="615" xr:uid="{00000000-0005-0000-0000-000069020000}"/>
    <cellStyle name="Título 1 3" xfId="616" xr:uid="{00000000-0005-0000-0000-00006A020000}"/>
    <cellStyle name="Título 1 3 2" xfId="617" xr:uid="{00000000-0005-0000-0000-00006B020000}"/>
    <cellStyle name="Título 1 3 3" xfId="618" xr:uid="{00000000-0005-0000-0000-00006C020000}"/>
    <cellStyle name="Título 1 3 4" xfId="619" xr:uid="{00000000-0005-0000-0000-00006D020000}"/>
    <cellStyle name="Título 1 3 5" xfId="620" xr:uid="{00000000-0005-0000-0000-00006E020000}"/>
    <cellStyle name="Título 1 4" xfId="621" xr:uid="{00000000-0005-0000-0000-00006F020000}"/>
    <cellStyle name="Título 1 4 2" xfId="622" xr:uid="{00000000-0005-0000-0000-000070020000}"/>
    <cellStyle name="Título 2 2" xfId="623" xr:uid="{00000000-0005-0000-0000-000071020000}"/>
    <cellStyle name="Título 2 3" xfId="624" xr:uid="{00000000-0005-0000-0000-000072020000}"/>
    <cellStyle name="Título 3 2" xfId="625" xr:uid="{00000000-0005-0000-0000-000073020000}"/>
    <cellStyle name="Título 3 3" xfId="626" xr:uid="{00000000-0005-0000-0000-000074020000}"/>
    <cellStyle name="Título 4 2" xfId="627" xr:uid="{00000000-0005-0000-0000-000075020000}"/>
    <cellStyle name="Título 4 3" xfId="628" xr:uid="{00000000-0005-0000-0000-000076020000}"/>
    <cellStyle name="Título 5" xfId="629" xr:uid="{00000000-0005-0000-0000-000077020000}"/>
    <cellStyle name="Título 5 2" xfId="630" xr:uid="{00000000-0005-0000-0000-000078020000}"/>
    <cellStyle name="Título 5 2 2" xfId="631" xr:uid="{00000000-0005-0000-0000-000079020000}"/>
    <cellStyle name="Título 5 2 3" xfId="632" xr:uid="{00000000-0005-0000-0000-00007A020000}"/>
    <cellStyle name="Título 5 2 4" xfId="633" xr:uid="{00000000-0005-0000-0000-00007B020000}"/>
    <cellStyle name="Título 5 2 5" xfId="634" xr:uid="{00000000-0005-0000-0000-00007C020000}"/>
    <cellStyle name="Título 5 3" xfId="635" xr:uid="{00000000-0005-0000-0000-00007D020000}"/>
    <cellStyle name="Título 6" xfId="636" xr:uid="{00000000-0005-0000-0000-00007E020000}"/>
    <cellStyle name="Título 7" xfId="637" xr:uid="{00000000-0005-0000-0000-00007F020000}"/>
    <cellStyle name="Total 2" xfId="638" xr:uid="{00000000-0005-0000-0000-000080020000}"/>
    <cellStyle name="Total 3" xfId="639" xr:uid="{00000000-0005-0000-0000-000081020000}"/>
    <cellStyle name="Total 3 2" xfId="640" xr:uid="{00000000-0005-0000-0000-000082020000}"/>
    <cellStyle name="Total 3 3" xfId="641" xr:uid="{00000000-0005-0000-0000-000083020000}"/>
    <cellStyle name="Total 3 4" xfId="642" xr:uid="{00000000-0005-0000-0000-000084020000}"/>
    <cellStyle name="Total 3 5" xfId="643" xr:uid="{00000000-0005-0000-0000-000085020000}"/>
    <cellStyle name="Vírgula" xfId="33" builtinId="3"/>
    <cellStyle name="Vírgula 10" xfId="645" xr:uid="{00000000-0005-0000-0000-000087020000}"/>
    <cellStyle name="Vírgula 11" xfId="646" xr:uid="{00000000-0005-0000-0000-000088020000}"/>
    <cellStyle name="Vírgula 12" xfId="647" xr:uid="{00000000-0005-0000-0000-000089020000}"/>
    <cellStyle name="Vírgula 13" xfId="648" xr:uid="{00000000-0005-0000-0000-00008A020000}"/>
    <cellStyle name="Vírgula 14" xfId="644" xr:uid="{00000000-0005-0000-0000-00008B020000}"/>
    <cellStyle name="Vírgula 2" xfId="34" xr:uid="{00000000-0005-0000-0000-00008C020000}"/>
    <cellStyle name="Vírgula 2 2" xfId="650" xr:uid="{00000000-0005-0000-0000-00008D020000}"/>
    <cellStyle name="Vírgula 2 2 2" xfId="651" xr:uid="{00000000-0005-0000-0000-00008E020000}"/>
    <cellStyle name="Vírgula 2 2 3" xfId="652" xr:uid="{00000000-0005-0000-0000-00008F020000}"/>
    <cellStyle name="Vírgula 2 3" xfId="653" xr:uid="{00000000-0005-0000-0000-000090020000}"/>
    <cellStyle name="Vírgula 2 4" xfId="654" xr:uid="{00000000-0005-0000-0000-000091020000}"/>
    <cellStyle name="Vírgula 2 5" xfId="655" xr:uid="{00000000-0005-0000-0000-000092020000}"/>
    <cellStyle name="Vírgula 2 6" xfId="649" xr:uid="{00000000-0005-0000-0000-000093020000}"/>
    <cellStyle name="Vírgula 3" xfId="656" xr:uid="{00000000-0005-0000-0000-000094020000}"/>
    <cellStyle name="Vírgula 3 2" xfId="657" xr:uid="{00000000-0005-0000-0000-000095020000}"/>
    <cellStyle name="Vírgula 3 3" xfId="658" xr:uid="{00000000-0005-0000-0000-000096020000}"/>
    <cellStyle name="Vírgula 3 4" xfId="659" xr:uid="{00000000-0005-0000-0000-000097020000}"/>
    <cellStyle name="Vírgula 3 5" xfId="660" xr:uid="{00000000-0005-0000-0000-000098020000}"/>
    <cellStyle name="Vírgula 4" xfId="661" xr:uid="{00000000-0005-0000-0000-000099020000}"/>
    <cellStyle name="Vírgula 4 2" xfId="662" xr:uid="{00000000-0005-0000-0000-00009A020000}"/>
    <cellStyle name="Vírgula 4 3" xfId="663" xr:uid="{00000000-0005-0000-0000-00009B020000}"/>
    <cellStyle name="Vírgula 4 4" xfId="664" xr:uid="{00000000-0005-0000-0000-00009C020000}"/>
    <cellStyle name="Vírgula 4 5" xfId="665" xr:uid="{00000000-0005-0000-0000-00009D020000}"/>
    <cellStyle name="Vírgula 5" xfId="666" xr:uid="{00000000-0005-0000-0000-00009E020000}"/>
    <cellStyle name="Vírgula 6" xfId="667" xr:uid="{00000000-0005-0000-0000-00009F020000}"/>
    <cellStyle name="Vírgula 6 2" xfId="668" xr:uid="{00000000-0005-0000-0000-0000A0020000}"/>
    <cellStyle name="Vírgula 7" xfId="669" xr:uid="{00000000-0005-0000-0000-0000A1020000}"/>
    <cellStyle name="Vírgula 8" xfId="670" xr:uid="{00000000-0005-0000-0000-0000A2020000}"/>
    <cellStyle name="Vírgula 9" xfId="671" xr:uid="{00000000-0005-0000-0000-0000A3020000}"/>
    <cellStyle name="Warning Text" xfId="672" xr:uid="{00000000-0005-0000-0000-0000A4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55319</xdr:colOff>
      <xdr:row>3</xdr:row>
      <xdr:rowOff>57150</xdr:rowOff>
    </xdr:from>
    <xdr:to>
      <xdr:col>3</xdr:col>
      <xdr:colOff>39070</xdr:colOff>
      <xdr:row>5</xdr:row>
      <xdr:rowOff>164195</xdr:rowOff>
    </xdr:to>
    <xdr:pic>
      <xdr:nvPicPr>
        <xdr:cNvPr id="2" name="Imagem 1">
          <a:extLst>
            <a:ext uri="{FF2B5EF4-FFF2-40B4-BE49-F238E27FC236}">
              <a16:creationId xmlns:a16="http://schemas.microsoft.com/office/drawing/2014/main" id="{2119AC0D-391C-43D9-A57B-A2FDCFBB43F4}"/>
            </a:ext>
          </a:extLst>
        </xdr:cNvPr>
        <xdr:cNvPicPr>
          <a:picLocks noChangeAspect="1"/>
        </xdr:cNvPicPr>
      </xdr:nvPicPr>
      <xdr:blipFill>
        <a:blip xmlns:r="http://schemas.openxmlformats.org/officeDocument/2006/relationships" r:embed="rId1" cstate="print"/>
        <a:stretch>
          <a:fillRect/>
        </a:stretch>
      </xdr:blipFill>
      <xdr:spPr>
        <a:xfrm>
          <a:off x="245819" y="971550"/>
          <a:ext cx="860051" cy="5261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2:O121"/>
  <sheetViews>
    <sheetView topLeftCell="A37" zoomScale="70" zoomScaleNormal="70" workbookViewId="0">
      <selection activeCell="C49" sqref="C49"/>
    </sheetView>
  </sheetViews>
  <sheetFormatPr defaultColWidth="11.42578125" defaultRowHeight="15" outlineLevelRow="1" x14ac:dyDescent="0.25"/>
  <cols>
    <col min="1" max="1" width="11.42578125" style="2"/>
    <col min="2" max="3" width="11.42578125" style="1" customWidth="1"/>
    <col min="4" max="4" width="57.7109375" style="2" customWidth="1"/>
    <col min="5" max="5" width="12.140625" style="1" customWidth="1"/>
    <col min="6" max="6" width="16" style="18" bestFit="1" customWidth="1"/>
    <col min="7" max="7" width="20.42578125" style="15" bestFit="1" customWidth="1"/>
    <col min="8" max="8" width="14.7109375" style="15" bestFit="1" customWidth="1"/>
    <col min="9" max="9" width="9" style="16" bestFit="1" customWidth="1"/>
    <col min="10" max="10" width="25.7109375" style="15" bestFit="1" customWidth="1"/>
    <col min="11" max="11" width="17.85546875" style="8" customWidth="1"/>
    <col min="12" max="12" width="31.140625" style="4" customWidth="1"/>
    <col min="13" max="13" width="18.28515625" style="1" customWidth="1"/>
    <col min="14" max="14" width="90.5703125" style="205" customWidth="1"/>
    <col min="15" max="15" width="10.140625" style="2" bestFit="1" customWidth="1"/>
    <col min="16" max="16384" width="11.42578125" style="2"/>
  </cols>
  <sheetData>
    <row r="2" spans="1:14" ht="35.25" customHeight="1" x14ac:dyDescent="0.25">
      <c r="B2" s="417" t="s">
        <v>0</v>
      </c>
      <c r="C2" s="417"/>
      <c r="D2" s="417"/>
      <c r="E2" s="417"/>
      <c r="F2" s="417"/>
      <c r="G2" s="417"/>
      <c r="H2" s="417"/>
      <c r="I2" s="417"/>
      <c r="J2" s="417"/>
      <c r="K2" s="417"/>
      <c r="L2" s="417"/>
      <c r="M2" s="417"/>
    </row>
    <row r="3" spans="1:14" ht="18.75" customHeight="1" thickBot="1" x14ac:dyDescent="0.3">
      <c r="B3" s="87"/>
      <c r="C3" s="87"/>
      <c r="D3" s="87"/>
      <c r="E3" s="87"/>
      <c r="F3" s="87"/>
      <c r="G3" s="87"/>
      <c r="H3" s="87"/>
      <c r="I3" s="87"/>
      <c r="J3" s="87"/>
      <c r="K3" s="87"/>
      <c r="L3" s="87"/>
      <c r="M3" s="87"/>
    </row>
    <row r="4" spans="1:14" customFormat="1" ht="15.75" x14ac:dyDescent="0.25">
      <c r="B4" s="425" t="s">
        <v>1</v>
      </c>
      <c r="C4" s="425"/>
      <c r="D4" s="74" t="s">
        <v>2</v>
      </c>
      <c r="E4" s="74"/>
      <c r="F4" s="418" t="s">
        <v>3</v>
      </c>
      <c r="G4" s="419"/>
      <c r="H4" s="74"/>
      <c r="I4" s="74"/>
      <c r="J4" s="420"/>
      <c r="K4" s="420"/>
      <c r="L4" s="420"/>
      <c r="M4" s="420"/>
      <c r="N4" s="206"/>
    </row>
    <row r="5" spans="1:14" ht="15.75" x14ac:dyDescent="0.25">
      <c r="B5" s="425"/>
      <c r="C5" s="425"/>
      <c r="D5" s="74" t="s">
        <v>4</v>
      </c>
      <c r="E5" s="19"/>
      <c r="F5" s="409" t="s">
        <v>5</v>
      </c>
      <c r="G5" s="410"/>
      <c r="H5" s="74"/>
      <c r="I5" s="74"/>
      <c r="J5" s="92"/>
      <c r="K5" s="118"/>
      <c r="L5" s="92"/>
      <c r="M5" s="118"/>
      <c r="N5" s="207"/>
    </row>
    <row r="6" spans="1:14" ht="15.75" x14ac:dyDescent="0.25">
      <c r="B6" s="17"/>
      <c r="C6" s="17"/>
      <c r="D6" s="74" t="s">
        <v>6</v>
      </c>
      <c r="E6" s="93"/>
      <c r="F6" s="88" t="s">
        <v>7</v>
      </c>
      <c r="G6" s="94">
        <f>SUM(H13:H114)/2</f>
        <v>205528.12558500006</v>
      </c>
      <c r="H6" s="74"/>
      <c r="I6" s="74"/>
      <c r="J6" s="92" t="s">
        <v>8</v>
      </c>
      <c r="K6" s="118">
        <v>44166</v>
      </c>
      <c r="L6" s="92" t="s">
        <v>9</v>
      </c>
      <c r="M6" s="119">
        <v>44341</v>
      </c>
      <c r="N6" s="207"/>
    </row>
    <row r="7" spans="1:14" ht="16.5" thickBot="1" x14ac:dyDescent="0.3">
      <c r="B7" s="17"/>
      <c r="C7" s="17"/>
      <c r="D7" s="74" t="s">
        <v>10</v>
      </c>
      <c r="E7" s="93"/>
      <c r="F7" s="90" t="s">
        <v>11</v>
      </c>
      <c r="G7" s="95">
        <f>SUM(J13:J114)/2</f>
        <v>267186.56326049985</v>
      </c>
      <c r="H7" s="74"/>
      <c r="I7" s="74"/>
      <c r="J7" s="92" t="s">
        <v>12</v>
      </c>
      <c r="K7" s="120">
        <v>0.3</v>
      </c>
      <c r="L7" s="92"/>
      <c r="M7" s="121"/>
      <c r="N7" s="207"/>
    </row>
    <row r="8" spans="1:14" ht="16.5" thickBot="1" x14ac:dyDescent="0.3">
      <c r="B8" s="424"/>
      <c r="C8" s="424"/>
      <c r="E8" s="20"/>
      <c r="F8" s="20"/>
      <c r="G8" s="20"/>
      <c r="H8" s="9"/>
      <c r="I8" s="11"/>
      <c r="J8" s="2"/>
      <c r="K8" s="2"/>
      <c r="L8" s="2"/>
      <c r="M8" s="2"/>
      <c r="N8" s="207"/>
    </row>
    <row r="9" spans="1:14" ht="21" customHeight="1" thickBot="1" x14ac:dyDescent="0.3">
      <c r="A9" s="75"/>
      <c r="B9" s="421" t="s">
        <v>13</v>
      </c>
      <c r="C9" s="422"/>
      <c r="D9" s="422"/>
      <c r="E9" s="422"/>
      <c r="F9" s="422"/>
      <c r="G9" s="422"/>
      <c r="H9" s="422"/>
      <c r="I9" s="422"/>
      <c r="J9" s="422"/>
      <c r="K9" s="422"/>
      <c r="L9" s="422"/>
      <c r="M9" s="423"/>
      <c r="N9" s="207"/>
    </row>
    <row r="10" spans="1:14" ht="15.75" customHeight="1" thickTop="1" x14ac:dyDescent="0.25">
      <c r="A10" s="75"/>
      <c r="B10" s="159"/>
      <c r="C10" s="76"/>
      <c r="D10" s="76"/>
      <c r="E10" s="76"/>
      <c r="F10" s="76"/>
      <c r="G10" s="76"/>
      <c r="H10" s="76"/>
      <c r="I10" s="76"/>
      <c r="J10" s="76"/>
      <c r="K10" s="76"/>
      <c r="L10" s="76"/>
      <c r="M10" s="160"/>
      <c r="N10" s="207"/>
    </row>
    <row r="11" spans="1:14" s="3" customFormat="1" ht="12" customHeight="1" x14ac:dyDescent="0.25">
      <c r="B11" s="161"/>
      <c r="C11" s="77"/>
      <c r="D11" s="77"/>
      <c r="E11" s="77"/>
      <c r="F11" s="78"/>
      <c r="G11" s="77"/>
      <c r="H11" s="77"/>
      <c r="I11" s="77"/>
      <c r="J11" s="79" t="s">
        <v>14</v>
      </c>
      <c r="K11" s="413" t="s">
        <v>15</v>
      </c>
      <c r="L11" s="413"/>
      <c r="M11" s="414"/>
      <c r="N11" s="208"/>
    </row>
    <row r="12" spans="1:14" s="3" customFormat="1" ht="24.75" customHeight="1" x14ac:dyDescent="0.25">
      <c r="B12" s="162" t="s">
        <v>16</v>
      </c>
      <c r="C12" s="80" t="s">
        <v>17</v>
      </c>
      <c r="D12" s="81" t="s">
        <v>18</v>
      </c>
      <c r="E12" s="82" t="s">
        <v>19</v>
      </c>
      <c r="F12" s="83" t="s">
        <v>20</v>
      </c>
      <c r="G12" s="84" t="s">
        <v>21</v>
      </c>
      <c r="H12" s="84" t="s">
        <v>22</v>
      </c>
      <c r="I12" s="85" t="s">
        <v>23</v>
      </c>
      <c r="J12" s="84" t="s">
        <v>24</v>
      </c>
      <c r="K12" s="86" t="s">
        <v>25</v>
      </c>
      <c r="L12" s="415" t="s">
        <v>26</v>
      </c>
      <c r="M12" s="416"/>
      <c r="N12" s="208"/>
    </row>
    <row r="13" spans="1:14" s="7" customFormat="1" ht="15.75" x14ac:dyDescent="0.25">
      <c r="B13" s="163" t="s">
        <v>27</v>
      </c>
      <c r="C13" s="21"/>
      <c r="D13" s="22" t="s">
        <v>28</v>
      </c>
      <c r="E13" s="22"/>
      <c r="F13" s="23"/>
      <c r="G13" s="21"/>
      <c r="H13" s="24">
        <f>SUM(H14:H20)</f>
        <v>16530.509999999998</v>
      </c>
      <c r="I13" s="25"/>
      <c r="J13" s="24">
        <f>SUM(J14:J20)</f>
        <v>21489.662999999997</v>
      </c>
      <c r="K13" s="22"/>
      <c r="L13" s="22"/>
      <c r="M13" s="164"/>
      <c r="N13" s="209"/>
    </row>
    <row r="14" spans="1:14" s="10" customFormat="1" ht="15.75" outlineLevel="1" x14ac:dyDescent="0.25">
      <c r="B14" s="165"/>
      <c r="C14" s="28"/>
      <c r="D14" s="97"/>
      <c r="E14" s="98"/>
      <c r="F14" s="99"/>
      <c r="G14" s="99"/>
      <c r="H14" s="100"/>
      <c r="I14" s="101"/>
      <c r="J14" s="100"/>
      <c r="K14" s="102"/>
      <c r="L14" s="111"/>
      <c r="M14" s="103"/>
      <c r="N14" s="210"/>
    </row>
    <row r="15" spans="1:14" s="10" customFormat="1" outlineLevel="1" x14ac:dyDescent="0.25">
      <c r="B15" s="165"/>
      <c r="C15" s="28"/>
      <c r="D15" s="114" t="s">
        <v>29</v>
      </c>
      <c r="E15" s="116" t="s">
        <v>30</v>
      </c>
      <c r="F15" s="104">
        <v>2</v>
      </c>
      <c r="G15" s="105">
        <v>5000</v>
      </c>
      <c r="H15" s="105">
        <f>F15*G15</f>
        <v>10000</v>
      </c>
      <c r="I15" s="106">
        <f>$K$7</f>
        <v>0.3</v>
      </c>
      <c r="J15" s="105">
        <f>H15*(1+I15)</f>
        <v>13000</v>
      </c>
      <c r="K15" s="107">
        <v>44166</v>
      </c>
      <c r="L15" s="108"/>
      <c r="M15" s="109"/>
      <c r="N15" s="210"/>
    </row>
    <row r="16" spans="1:14" s="10" customFormat="1" outlineLevel="1" x14ac:dyDescent="0.25">
      <c r="B16" s="165"/>
      <c r="C16" s="28"/>
      <c r="D16" s="112" t="s">
        <v>31</v>
      </c>
      <c r="E16" s="113" t="s">
        <v>30</v>
      </c>
      <c r="F16" s="104">
        <v>1</v>
      </c>
      <c r="G16" s="105">
        <v>1500</v>
      </c>
      <c r="H16" s="105">
        <f>F16*G16</f>
        <v>1500</v>
      </c>
      <c r="I16" s="106">
        <f>$K$7</f>
        <v>0.3</v>
      </c>
      <c r="J16" s="105">
        <f>H16*(1+I16)</f>
        <v>1950</v>
      </c>
      <c r="K16" s="107">
        <v>44167</v>
      </c>
      <c r="L16" s="108"/>
      <c r="M16" s="109"/>
      <c r="N16" s="210"/>
    </row>
    <row r="17" spans="2:14" s="10" customFormat="1" outlineLevel="1" x14ac:dyDescent="0.25">
      <c r="B17" s="165"/>
      <c r="C17" s="28"/>
      <c r="D17" s="114" t="s">
        <v>32</v>
      </c>
      <c r="E17" s="115" t="s">
        <v>33</v>
      </c>
      <c r="F17" s="104">
        <v>4</v>
      </c>
      <c r="G17" s="105">
        <v>327.89</v>
      </c>
      <c r="H17" s="105">
        <f>F17*G17</f>
        <v>1311.56</v>
      </c>
      <c r="I17" s="106">
        <f>$K$7</f>
        <v>0.3</v>
      </c>
      <c r="J17" s="105">
        <f>H17*(1+I17)</f>
        <v>1705.028</v>
      </c>
      <c r="K17" s="107">
        <v>44168</v>
      </c>
      <c r="L17" s="108" t="s">
        <v>34</v>
      </c>
      <c r="M17" s="109" t="s">
        <v>35</v>
      </c>
      <c r="N17" s="210"/>
    </row>
    <row r="18" spans="2:14" s="10" customFormat="1" outlineLevel="1" x14ac:dyDescent="0.25">
      <c r="B18" s="165"/>
      <c r="C18" s="28"/>
      <c r="D18" s="117" t="s">
        <v>36</v>
      </c>
      <c r="E18" s="113" t="s">
        <v>30</v>
      </c>
      <c r="F18" s="104">
        <v>1</v>
      </c>
      <c r="G18" s="105">
        <v>3500</v>
      </c>
      <c r="H18" s="105">
        <f>F18*G18</f>
        <v>3500</v>
      </c>
      <c r="I18" s="106">
        <f>$K$7</f>
        <v>0.3</v>
      </c>
      <c r="J18" s="105">
        <f>H18*(1+I18)</f>
        <v>4550</v>
      </c>
      <c r="K18" s="107">
        <v>44175</v>
      </c>
      <c r="L18" s="108" t="s">
        <v>37</v>
      </c>
      <c r="M18" s="109" t="s">
        <v>38</v>
      </c>
      <c r="N18" s="210"/>
    </row>
    <row r="19" spans="2:14" s="10" customFormat="1" outlineLevel="1" x14ac:dyDescent="0.25">
      <c r="B19" s="165"/>
      <c r="C19" s="28"/>
      <c r="D19" s="114" t="s">
        <v>39</v>
      </c>
      <c r="E19" s="115" t="s">
        <v>33</v>
      </c>
      <c r="F19" s="104">
        <v>43.79</v>
      </c>
      <c r="G19" s="105">
        <v>5</v>
      </c>
      <c r="H19" s="105">
        <f>F19*G19</f>
        <v>218.95</v>
      </c>
      <c r="I19" s="106">
        <f>$K$7</f>
        <v>0.3</v>
      </c>
      <c r="J19" s="105">
        <f>H19*(1+I19)</f>
        <v>284.63499999999999</v>
      </c>
      <c r="K19" s="107">
        <v>44175</v>
      </c>
      <c r="L19" s="108"/>
      <c r="M19" s="109"/>
      <c r="N19" s="210"/>
    </row>
    <row r="20" spans="2:14" s="10" customFormat="1" outlineLevel="1" x14ac:dyDescent="0.25">
      <c r="B20" s="165"/>
      <c r="C20" s="28"/>
      <c r="D20" s="29"/>
      <c r="E20" s="30"/>
      <c r="F20" s="31"/>
      <c r="G20" s="32"/>
      <c r="H20" s="33"/>
      <c r="I20" s="34"/>
      <c r="J20" s="33"/>
      <c r="K20" s="35"/>
      <c r="L20" s="36"/>
      <c r="M20" s="124"/>
      <c r="N20" s="215" t="s">
        <v>40</v>
      </c>
    </row>
    <row r="21" spans="2:14" s="10" customFormat="1" outlineLevel="1" x14ac:dyDescent="0.25">
      <c r="B21" s="165"/>
      <c r="C21" s="28"/>
      <c r="D21" s="29"/>
      <c r="E21" s="30"/>
      <c r="F21" s="31"/>
      <c r="G21" s="32"/>
      <c r="H21" s="33"/>
      <c r="I21" s="34"/>
      <c r="J21" s="33"/>
      <c r="K21" s="35"/>
      <c r="L21" s="36"/>
      <c r="M21" s="124"/>
      <c r="N21" s="215" t="s">
        <v>41</v>
      </c>
    </row>
    <row r="22" spans="2:14" s="10" customFormat="1" outlineLevel="1" x14ac:dyDescent="0.25">
      <c r="B22" s="165"/>
      <c r="C22" s="28"/>
      <c r="D22" s="29"/>
      <c r="E22" s="30"/>
      <c r="F22" s="31"/>
      <c r="G22" s="32"/>
      <c r="H22" s="33"/>
      <c r="I22" s="34"/>
      <c r="J22" s="33"/>
      <c r="K22" s="35"/>
      <c r="L22" s="36"/>
      <c r="M22" s="124"/>
      <c r="N22" s="215" t="s">
        <v>42</v>
      </c>
    </row>
    <row r="23" spans="2:14" s="10" customFormat="1" outlineLevel="1" x14ac:dyDescent="0.25">
      <c r="B23" s="165"/>
      <c r="C23" s="28"/>
      <c r="D23" s="29"/>
      <c r="E23" s="30"/>
      <c r="F23" s="31"/>
      <c r="G23" s="32"/>
      <c r="H23" s="33"/>
      <c r="I23" s="34"/>
      <c r="J23" s="33"/>
      <c r="K23" s="35"/>
      <c r="L23" s="36"/>
      <c r="M23" s="124"/>
      <c r="N23" s="215" t="s">
        <v>43</v>
      </c>
    </row>
    <row r="24" spans="2:14" s="10" customFormat="1" outlineLevel="1" x14ac:dyDescent="0.25">
      <c r="B24" s="165"/>
      <c r="C24" s="28"/>
      <c r="D24" s="29"/>
      <c r="E24" s="30"/>
      <c r="F24" s="31"/>
      <c r="G24" s="32"/>
      <c r="H24" s="33"/>
      <c r="I24" s="34"/>
      <c r="J24" s="33"/>
      <c r="K24" s="35"/>
      <c r="L24" s="36"/>
      <c r="M24" s="124"/>
      <c r="N24" s="215" t="s">
        <v>44</v>
      </c>
    </row>
    <row r="25" spans="2:14" s="13" customFormat="1" ht="15.75" x14ac:dyDescent="0.25">
      <c r="B25" s="163" t="s">
        <v>45</v>
      </c>
      <c r="C25" s="21"/>
      <c r="D25" s="22" t="s">
        <v>46</v>
      </c>
      <c r="E25" s="22"/>
      <c r="F25" s="23"/>
      <c r="G25" s="21"/>
      <c r="H25" s="24">
        <f>SUM(H27:H33)</f>
        <v>13373.38406</v>
      </c>
      <c r="I25" s="25"/>
      <c r="J25" s="24">
        <f>SUM(J27:J33)</f>
        <v>17385.399278000001</v>
      </c>
      <c r="K25" s="22"/>
      <c r="L25" s="22"/>
      <c r="M25" s="164"/>
      <c r="N25" s="211"/>
    </row>
    <row r="26" spans="2:14" s="13" customFormat="1" ht="15.75" outlineLevel="1" x14ac:dyDescent="0.25">
      <c r="B26" s="168"/>
      <c r="C26" s="42"/>
      <c r="D26" s="50"/>
      <c r="E26" s="42"/>
      <c r="F26" s="51"/>
      <c r="G26" s="41"/>
      <c r="H26" s="42"/>
      <c r="I26" s="52"/>
      <c r="J26" s="38"/>
      <c r="K26" s="43"/>
      <c r="L26" s="42"/>
      <c r="M26" s="167"/>
      <c r="N26" s="215" t="s">
        <v>47</v>
      </c>
    </row>
    <row r="27" spans="2:14" s="13" customFormat="1" outlineLevel="1" x14ac:dyDescent="0.25">
      <c r="B27" s="173"/>
      <c r="C27" s="48"/>
      <c r="D27" s="132" t="s">
        <v>48</v>
      </c>
      <c r="E27" s="126" t="s">
        <v>33</v>
      </c>
      <c r="F27" s="104">
        <v>43.79</v>
      </c>
      <c r="G27" s="104">
        <v>20.350000000000001</v>
      </c>
      <c r="H27" s="104">
        <f t="shared" ref="H27:H32" si="0">F27*G27</f>
        <v>891.12650000000008</v>
      </c>
      <c r="I27" s="106">
        <f t="shared" ref="I27:I32" si="1">$K$7</f>
        <v>0.3</v>
      </c>
      <c r="J27" s="105">
        <f t="shared" ref="J27:J32" si="2">H27*(1+I27)</f>
        <v>1158.4644500000002</v>
      </c>
      <c r="K27" s="107">
        <v>44175</v>
      </c>
      <c r="L27" s="108" t="s">
        <v>34</v>
      </c>
      <c r="M27" s="109">
        <v>97633</v>
      </c>
      <c r="N27" s="215" t="s">
        <v>49</v>
      </c>
    </row>
    <row r="28" spans="2:14" s="13" customFormat="1" outlineLevel="1" x14ac:dyDescent="0.25">
      <c r="B28" s="173"/>
      <c r="C28" s="48"/>
      <c r="D28" s="122" t="s">
        <v>50</v>
      </c>
      <c r="E28" s="126" t="s">
        <v>33</v>
      </c>
      <c r="F28" s="104">
        <v>43.79</v>
      </c>
      <c r="G28" s="129">
        <v>1.57</v>
      </c>
      <c r="H28" s="129">
        <f t="shared" si="0"/>
        <v>68.750299999999996</v>
      </c>
      <c r="I28" s="106">
        <f t="shared" si="1"/>
        <v>0.3</v>
      </c>
      <c r="J28" s="129">
        <f t="shared" si="2"/>
        <v>89.375389999999996</v>
      </c>
      <c r="K28" s="107">
        <v>44176</v>
      </c>
      <c r="L28" s="108" t="s">
        <v>34</v>
      </c>
      <c r="M28" s="130">
        <v>97640</v>
      </c>
      <c r="N28" s="215" t="s">
        <v>51</v>
      </c>
    </row>
    <row r="29" spans="2:14" s="13" customFormat="1" outlineLevel="1" x14ac:dyDescent="0.25">
      <c r="B29" s="173"/>
      <c r="C29" s="48"/>
      <c r="D29" s="132" t="s">
        <v>52</v>
      </c>
      <c r="E29" s="126" t="s">
        <v>33</v>
      </c>
      <c r="F29" s="123">
        <f>5.98*3.06+8.17*3.06</f>
        <v>43.298999999999999</v>
      </c>
      <c r="G29" s="104">
        <v>7.24</v>
      </c>
      <c r="H29" s="104">
        <f t="shared" si="0"/>
        <v>313.48475999999999</v>
      </c>
      <c r="I29" s="106">
        <f t="shared" si="1"/>
        <v>0.3</v>
      </c>
      <c r="J29" s="105">
        <f t="shared" si="2"/>
        <v>407.53018800000001</v>
      </c>
      <c r="K29" s="107">
        <v>44177</v>
      </c>
      <c r="L29" s="108" t="s">
        <v>34</v>
      </c>
      <c r="M29" s="109">
        <v>97638</v>
      </c>
      <c r="N29" s="211"/>
    </row>
    <row r="30" spans="2:14" s="13" customFormat="1" outlineLevel="1" x14ac:dyDescent="0.25">
      <c r="B30" s="173"/>
      <c r="C30" s="48"/>
      <c r="D30" s="132" t="s">
        <v>53</v>
      </c>
      <c r="E30" s="115" t="s">
        <v>30</v>
      </c>
      <c r="F30" s="123">
        <v>3</v>
      </c>
      <c r="G30" s="104">
        <v>8.31</v>
      </c>
      <c r="H30" s="104">
        <f t="shared" si="0"/>
        <v>24.93</v>
      </c>
      <c r="I30" s="106">
        <f t="shared" si="1"/>
        <v>0.3</v>
      </c>
      <c r="J30" s="105">
        <f t="shared" si="2"/>
        <v>32.408999999999999</v>
      </c>
      <c r="K30" s="107">
        <v>44179</v>
      </c>
      <c r="L30" s="108" t="s">
        <v>34</v>
      </c>
      <c r="M30" s="109">
        <v>97644</v>
      </c>
      <c r="N30" s="211"/>
    </row>
    <row r="31" spans="2:14" s="13" customFormat="1" ht="45" outlineLevel="1" x14ac:dyDescent="0.25">
      <c r="B31" s="173"/>
      <c r="C31" s="48"/>
      <c r="D31" s="122" t="s">
        <v>54</v>
      </c>
      <c r="E31" s="115" t="s">
        <v>33</v>
      </c>
      <c r="F31" s="104">
        <v>43.79</v>
      </c>
      <c r="G31" s="104">
        <v>164.75</v>
      </c>
      <c r="H31" s="104">
        <f t="shared" si="0"/>
        <v>7214.4025000000001</v>
      </c>
      <c r="I31" s="106">
        <f t="shared" si="1"/>
        <v>0.3</v>
      </c>
      <c r="J31" s="105">
        <f t="shared" si="2"/>
        <v>9378.7232500000009</v>
      </c>
      <c r="K31" s="107">
        <v>44184</v>
      </c>
      <c r="L31" s="108" t="s">
        <v>34</v>
      </c>
      <c r="M31" s="109">
        <v>98673</v>
      </c>
      <c r="N31" s="215" t="s">
        <v>55</v>
      </c>
    </row>
    <row r="32" spans="2:14" s="13" customFormat="1" ht="120" outlineLevel="1" x14ac:dyDescent="0.25">
      <c r="B32" s="173"/>
      <c r="C32" s="200"/>
      <c r="D32" s="203" t="s">
        <v>56</v>
      </c>
      <c r="E32" s="115" t="s">
        <v>33</v>
      </c>
      <c r="F32" s="104">
        <v>43.79</v>
      </c>
      <c r="G32" s="104">
        <f>80+31</f>
        <v>111</v>
      </c>
      <c r="H32" s="104">
        <f t="shared" si="0"/>
        <v>4860.6899999999996</v>
      </c>
      <c r="I32" s="106">
        <f t="shared" si="1"/>
        <v>0.3</v>
      </c>
      <c r="J32" s="105">
        <f t="shared" si="2"/>
        <v>6318.8969999999999</v>
      </c>
      <c r="K32" s="107"/>
      <c r="L32" s="108"/>
      <c r="M32" s="109"/>
      <c r="N32" s="211"/>
    </row>
    <row r="33" spans="2:14" s="13" customFormat="1" outlineLevel="1" x14ac:dyDescent="0.25">
      <c r="B33" s="173"/>
      <c r="C33" s="48"/>
      <c r="D33" s="192"/>
      <c r="E33" s="193"/>
      <c r="F33" s="140"/>
      <c r="G33" s="194"/>
      <c r="H33" s="194"/>
      <c r="I33" s="195"/>
      <c r="J33" s="194"/>
      <c r="K33" s="149"/>
      <c r="L33" s="193"/>
      <c r="M33" s="136"/>
      <c r="N33" s="215" t="s">
        <v>57</v>
      </c>
    </row>
    <row r="34" spans="2:14" s="13" customFormat="1" outlineLevel="1" x14ac:dyDescent="0.25">
      <c r="B34" s="173"/>
      <c r="C34" s="48"/>
      <c r="D34" s="192"/>
      <c r="E34" s="193"/>
      <c r="F34" s="140"/>
      <c r="G34" s="194"/>
      <c r="H34" s="194"/>
      <c r="I34" s="195"/>
      <c r="J34" s="194"/>
      <c r="K34" s="149"/>
      <c r="L34" s="193"/>
      <c r="M34" s="136"/>
      <c r="N34" s="215"/>
    </row>
    <row r="35" spans="2:14" s="7" customFormat="1" ht="15.75" x14ac:dyDescent="0.25">
      <c r="B35" s="163" t="s">
        <v>58</v>
      </c>
      <c r="C35" s="21"/>
      <c r="D35" s="96" t="s">
        <v>59</v>
      </c>
      <c r="E35" s="22"/>
      <c r="F35" s="23"/>
      <c r="G35" s="21"/>
      <c r="H35" s="24">
        <f>SUM(H37:H46)</f>
        <v>69213.362125</v>
      </c>
      <c r="I35" s="25"/>
      <c r="J35" s="24">
        <f>SUM(J37:J46)</f>
        <v>89977.370762499995</v>
      </c>
      <c r="K35" s="22"/>
      <c r="L35" s="22"/>
      <c r="M35" s="164"/>
      <c r="N35" s="212" t="s">
        <v>60</v>
      </c>
    </row>
    <row r="36" spans="2:14" s="7" customFormat="1" ht="15.75" outlineLevel="1" x14ac:dyDescent="0.25">
      <c r="B36" s="166"/>
      <c r="C36" s="39"/>
      <c r="D36" s="40"/>
      <c r="E36" s="40"/>
      <c r="F36" s="66"/>
      <c r="G36" s="39"/>
      <c r="H36" s="63"/>
      <c r="I36" s="26"/>
      <c r="J36" s="27"/>
      <c r="K36" s="64"/>
      <c r="L36" s="39"/>
      <c r="M36" s="175"/>
      <c r="N36" s="209"/>
    </row>
    <row r="37" spans="2:14" s="7" customFormat="1" outlineLevel="1" x14ac:dyDescent="0.25">
      <c r="B37" s="176"/>
      <c r="C37" s="65"/>
      <c r="D37" s="122" t="s">
        <v>61</v>
      </c>
      <c r="E37" s="127" t="s">
        <v>30</v>
      </c>
      <c r="F37" s="123">
        <v>2</v>
      </c>
      <c r="G37" s="125">
        <v>7257</v>
      </c>
      <c r="H37" s="104">
        <f>F37*G37</f>
        <v>14514</v>
      </c>
      <c r="I37" s="106">
        <f t="shared" ref="I37:I46" si="3">$K$7</f>
        <v>0.3</v>
      </c>
      <c r="J37" s="105">
        <f>H37*(1+I37)</f>
        <v>18868.2</v>
      </c>
      <c r="K37" s="107">
        <v>44175</v>
      </c>
      <c r="L37" s="108" t="s">
        <v>62</v>
      </c>
      <c r="M37" s="124"/>
      <c r="N37" s="215" t="s">
        <v>63</v>
      </c>
    </row>
    <row r="38" spans="2:14" s="7" customFormat="1" ht="30" outlineLevel="1" x14ac:dyDescent="0.25">
      <c r="B38" s="176"/>
      <c r="C38" s="65"/>
      <c r="D38" s="132" t="s">
        <v>64</v>
      </c>
      <c r="E38" s="127" t="s">
        <v>30</v>
      </c>
      <c r="F38" s="198">
        <v>1</v>
      </c>
      <c r="G38" s="125">
        <v>9086</v>
      </c>
      <c r="H38" s="104">
        <f>F38*G38</f>
        <v>9086</v>
      </c>
      <c r="I38" s="106">
        <f t="shared" si="3"/>
        <v>0.3</v>
      </c>
      <c r="J38" s="105">
        <f>H38*(1+I38)</f>
        <v>11811.800000000001</v>
      </c>
      <c r="K38" s="107">
        <v>44176</v>
      </c>
      <c r="L38" s="108" t="s">
        <v>65</v>
      </c>
      <c r="M38" s="124"/>
      <c r="N38" s="215" t="s">
        <v>63</v>
      </c>
    </row>
    <row r="39" spans="2:14" s="7" customFormat="1" outlineLevel="1" x14ac:dyDescent="0.2">
      <c r="B39" s="176"/>
      <c r="C39" s="65"/>
      <c r="D39" s="110" t="s">
        <v>66</v>
      </c>
      <c r="E39" s="137" t="s">
        <v>30</v>
      </c>
      <c r="F39" s="199">
        <v>3</v>
      </c>
      <c r="G39" s="125">
        <v>2163</v>
      </c>
      <c r="H39" s="199">
        <f t="shared" ref="H39:H46" si="4">G39*F39</f>
        <v>6489</v>
      </c>
      <c r="I39" s="106">
        <f t="shared" si="3"/>
        <v>0.3</v>
      </c>
      <c r="J39" s="105">
        <f t="shared" ref="J39:J46" si="5">H39*(1+I39)</f>
        <v>8435.7000000000007</v>
      </c>
      <c r="K39" s="107">
        <v>44178</v>
      </c>
      <c r="L39" s="108" t="s">
        <v>67</v>
      </c>
      <c r="M39" s="131"/>
      <c r="N39" s="215" t="s">
        <v>63</v>
      </c>
    </row>
    <row r="40" spans="2:14" s="7" customFormat="1" ht="30" outlineLevel="1" x14ac:dyDescent="0.2">
      <c r="B40" s="176"/>
      <c r="C40" s="65"/>
      <c r="D40" s="132" t="s">
        <v>68</v>
      </c>
      <c r="E40" s="127" t="s">
        <v>30</v>
      </c>
      <c r="F40" s="129">
        <v>2</v>
      </c>
      <c r="G40" s="125">
        <v>12918</v>
      </c>
      <c r="H40" s="199">
        <f t="shared" si="4"/>
        <v>25836</v>
      </c>
      <c r="I40" s="106">
        <f t="shared" si="3"/>
        <v>0.3</v>
      </c>
      <c r="J40" s="105">
        <f t="shared" si="5"/>
        <v>33586.800000000003</v>
      </c>
      <c r="K40" s="107">
        <v>44179</v>
      </c>
      <c r="L40" s="108" t="s">
        <v>65</v>
      </c>
      <c r="M40" s="131"/>
      <c r="N40" s="215" t="s">
        <v>63</v>
      </c>
    </row>
    <row r="41" spans="2:14" s="7" customFormat="1" ht="30" outlineLevel="1" x14ac:dyDescent="0.25">
      <c r="B41" s="176"/>
      <c r="C41" s="65"/>
      <c r="D41" s="110" t="s">
        <v>69</v>
      </c>
      <c r="E41" s="127" t="s">
        <v>30</v>
      </c>
      <c r="F41" s="129">
        <v>1</v>
      </c>
      <c r="G41" s="138">
        <v>8819</v>
      </c>
      <c r="H41" s="129">
        <f t="shared" si="4"/>
        <v>8819</v>
      </c>
      <c r="I41" s="106">
        <f t="shared" si="3"/>
        <v>0.3</v>
      </c>
      <c r="J41" s="105">
        <f t="shared" si="5"/>
        <v>11464.7</v>
      </c>
      <c r="K41" s="107">
        <v>44181</v>
      </c>
      <c r="L41" s="108" t="s">
        <v>70</v>
      </c>
      <c r="M41" s="131"/>
      <c r="N41" s="215" t="s">
        <v>71</v>
      </c>
    </row>
    <row r="42" spans="2:14" s="7" customFormat="1" outlineLevel="1" x14ac:dyDescent="0.2">
      <c r="B42" s="176"/>
      <c r="C42" s="65"/>
      <c r="D42" s="110" t="s">
        <v>72</v>
      </c>
      <c r="E42" s="137" t="s">
        <v>30</v>
      </c>
      <c r="F42" s="129">
        <v>1</v>
      </c>
      <c r="G42" s="138">
        <v>916</v>
      </c>
      <c r="H42" s="199">
        <f t="shared" si="4"/>
        <v>916</v>
      </c>
      <c r="I42" s="106">
        <f t="shared" si="3"/>
        <v>0.3</v>
      </c>
      <c r="J42" s="105">
        <f t="shared" si="5"/>
        <v>1190.8</v>
      </c>
      <c r="K42" s="107">
        <v>44182</v>
      </c>
      <c r="L42" s="108" t="s">
        <v>73</v>
      </c>
      <c r="M42" s="131"/>
      <c r="N42" s="215" t="s">
        <v>63</v>
      </c>
    </row>
    <row r="43" spans="2:14" s="7" customFormat="1" ht="30" outlineLevel="1" x14ac:dyDescent="0.2">
      <c r="B43" s="176"/>
      <c r="C43" s="65"/>
      <c r="D43" s="110" t="s">
        <v>74</v>
      </c>
      <c r="E43" s="127" t="s">
        <v>30</v>
      </c>
      <c r="F43" s="129">
        <v>1</v>
      </c>
      <c r="G43" s="138">
        <v>264.99</v>
      </c>
      <c r="H43" s="199">
        <f t="shared" si="4"/>
        <v>264.99</v>
      </c>
      <c r="I43" s="106">
        <f t="shared" si="3"/>
        <v>0.3</v>
      </c>
      <c r="J43" s="105">
        <f t="shared" si="5"/>
        <v>344.48700000000002</v>
      </c>
      <c r="K43" s="107">
        <v>44183</v>
      </c>
      <c r="L43" s="108" t="s">
        <v>75</v>
      </c>
      <c r="M43" s="131"/>
      <c r="N43" s="215" t="s">
        <v>76</v>
      </c>
    </row>
    <row r="44" spans="2:14" s="7" customFormat="1" ht="30" outlineLevel="1" x14ac:dyDescent="0.2">
      <c r="B44" s="176"/>
      <c r="C44" s="65"/>
      <c r="D44" s="110" t="s">
        <v>77</v>
      </c>
      <c r="E44" s="127" t="s">
        <v>30</v>
      </c>
      <c r="F44" s="129">
        <v>8.8699999999999992</v>
      </c>
      <c r="G44" s="138">
        <v>229.99</v>
      </c>
      <c r="H44" s="199">
        <f t="shared" si="4"/>
        <v>2040.0112999999999</v>
      </c>
      <c r="I44" s="106">
        <f t="shared" si="3"/>
        <v>0.3</v>
      </c>
      <c r="J44" s="105">
        <f t="shared" si="5"/>
        <v>2652.01469</v>
      </c>
      <c r="K44" s="107">
        <v>44184</v>
      </c>
      <c r="L44" s="108" t="s">
        <v>75</v>
      </c>
      <c r="M44" s="131"/>
      <c r="N44" s="215" t="s">
        <v>76</v>
      </c>
    </row>
    <row r="45" spans="2:14" s="7" customFormat="1" ht="30" outlineLevel="1" x14ac:dyDescent="0.25">
      <c r="B45" s="176"/>
      <c r="C45" s="65"/>
      <c r="D45" s="132" t="s">
        <v>78</v>
      </c>
      <c r="E45" s="127" t="s">
        <v>33</v>
      </c>
      <c r="F45" s="128">
        <v>0.52249999999999996</v>
      </c>
      <c r="G45" s="129">
        <v>419.97</v>
      </c>
      <c r="H45" s="129">
        <f>G45*F45</f>
        <v>219.434325</v>
      </c>
      <c r="I45" s="106">
        <f t="shared" si="3"/>
        <v>0.3</v>
      </c>
      <c r="J45" s="105">
        <f>H45*(1+I45)</f>
        <v>285.26462250000003</v>
      </c>
      <c r="K45" s="107">
        <v>44189</v>
      </c>
      <c r="L45" s="108" t="s">
        <v>34</v>
      </c>
      <c r="M45" s="109">
        <v>86893</v>
      </c>
      <c r="N45" s="215" t="s">
        <v>63</v>
      </c>
    </row>
    <row r="46" spans="2:14" s="7" customFormat="1" ht="30" outlineLevel="1" x14ac:dyDescent="0.25">
      <c r="B46" s="176"/>
      <c r="C46" s="65"/>
      <c r="D46" s="132" t="s">
        <v>79</v>
      </c>
      <c r="E46" s="127" t="s">
        <v>33</v>
      </c>
      <c r="F46" s="128">
        <v>2.4500000000000002</v>
      </c>
      <c r="G46" s="133">
        <v>419.97</v>
      </c>
      <c r="H46" s="134">
        <f t="shared" si="4"/>
        <v>1028.9265</v>
      </c>
      <c r="I46" s="106">
        <f t="shared" si="3"/>
        <v>0.3</v>
      </c>
      <c r="J46" s="105">
        <f t="shared" si="5"/>
        <v>1337.60445</v>
      </c>
      <c r="K46" s="107">
        <v>44185</v>
      </c>
      <c r="L46" s="108" t="s">
        <v>34</v>
      </c>
      <c r="M46" s="109">
        <v>86893</v>
      </c>
      <c r="N46" s="215" t="s">
        <v>63</v>
      </c>
    </row>
    <row r="47" spans="2:14" s="12" customFormat="1" outlineLevel="1" x14ac:dyDescent="0.25">
      <c r="B47" s="173"/>
      <c r="C47" s="48"/>
      <c r="D47" s="49"/>
      <c r="E47" s="48"/>
      <c r="F47" s="37"/>
      <c r="G47" s="38"/>
      <c r="H47" s="38"/>
      <c r="I47" s="53"/>
      <c r="J47" s="38"/>
      <c r="K47" s="54"/>
      <c r="L47" s="48"/>
      <c r="M47" s="174"/>
      <c r="N47" s="212"/>
    </row>
    <row r="48" spans="2:14" s="12" customFormat="1" ht="15.75" x14ac:dyDescent="0.25">
      <c r="B48" s="163" t="s">
        <v>80</v>
      </c>
      <c r="C48" s="21"/>
      <c r="D48" s="96" t="s">
        <v>81</v>
      </c>
      <c r="E48" s="22"/>
      <c r="F48" s="23"/>
      <c r="G48" s="21"/>
      <c r="H48" s="24">
        <f>SUM(H50:H80)</f>
        <v>34007.555</v>
      </c>
      <c r="I48" s="25"/>
      <c r="J48" s="24">
        <f>SUM(J50:J80)</f>
        <v>44209.821500000005</v>
      </c>
      <c r="K48" s="22"/>
      <c r="L48" s="22"/>
      <c r="M48" s="164"/>
      <c r="N48" s="212"/>
    </row>
    <row r="49" spans="2:15" s="12" customFormat="1" ht="255" outlineLevel="1" x14ac:dyDescent="0.25">
      <c r="B49" s="168"/>
      <c r="C49" s="39"/>
      <c r="D49" s="40"/>
      <c r="E49" s="40"/>
      <c r="F49" s="66"/>
      <c r="G49" s="39"/>
      <c r="H49" s="63"/>
      <c r="I49" s="26"/>
      <c r="J49" s="27"/>
      <c r="K49" s="64"/>
      <c r="L49" s="39"/>
      <c r="M49" s="175"/>
      <c r="N49" s="216" t="s">
        <v>82</v>
      </c>
    </row>
    <row r="50" spans="2:15" s="12" customFormat="1" ht="30" outlineLevel="1" x14ac:dyDescent="0.2">
      <c r="B50" s="173"/>
      <c r="C50" s="65"/>
      <c r="D50" s="132" t="s">
        <v>83</v>
      </c>
      <c r="E50" s="137" t="s">
        <v>30</v>
      </c>
      <c r="F50" s="123">
        <v>1</v>
      </c>
      <c r="G50" s="133">
        <v>24.93</v>
      </c>
      <c r="H50" s="125">
        <f>F50*G50</f>
        <v>24.93</v>
      </c>
      <c r="I50" s="106">
        <f t="shared" ref="I50:I80" si="6">$K$7</f>
        <v>0.3</v>
      </c>
      <c r="J50" s="105">
        <f>H50*(1+I50)</f>
        <v>32.408999999999999</v>
      </c>
      <c r="K50" s="107">
        <v>44166</v>
      </c>
      <c r="L50" s="108" t="s">
        <v>34</v>
      </c>
      <c r="M50" s="109">
        <v>91953</v>
      </c>
      <c r="N50" s="215" t="s">
        <v>84</v>
      </c>
    </row>
    <row r="51" spans="2:15" s="12" customFormat="1" ht="30" outlineLevel="1" x14ac:dyDescent="0.2">
      <c r="B51" s="173"/>
      <c r="C51" s="48"/>
      <c r="D51" s="132" t="s">
        <v>85</v>
      </c>
      <c r="E51" s="137" t="s">
        <v>30</v>
      </c>
      <c r="F51" s="123">
        <v>2</v>
      </c>
      <c r="G51" s="133">
        <v>26.37</v>
      </c>
      <c r="H51" s="125">
        <f>F51*G51</f>
        <v>52.74</v>
      </c>
      <c r="I51" s="106">
        <f t="shared" si="6"/>
        <v>0.3</v>
      </c>
      <c r="J51" s="105">
        <f>H51*(1+I51)</f>
        <v>68.562000000000012</v>
      </c>
      <c r="K51" s="107">
        <v>44167</v>
      </c>
      <c r="L51" s="108" t="s">
        <v>34</v>
      </c>
      <c r="M51" s="109">
        <v>92000</v>
      </c>
      <c r="N51" s="215" t="s">
        <v>86</v>
      </c>
      <c r="O51" s="7"/>
    </row>
    <row r="52" spans="2:15" s="12" customFormat="1" ht="30" outlineLevel="1" x14ac:dyDescent="0.2">
      <c r="B52" s="173"/>
      <c r="C52" s="48"/>
      <c r="D52" s="132" t="s">
        <v>87</v>
      </c>
      <c r="E52" s="137" t="s">
        <v>30</v>
      </c>
      <c r="F52" s="123">
        <v>4</v>
      </c>
      <c r="G52" s="135">
        <v>53.36</v>
      </c>
      <c r="H52" s="125">
        <f>F52*G52</f>
        <v>213.44</v>
      </c>
      <c r="I52" s="106">
        <f t="shared" si="6"/>
        <v>0.3</v>
      </c>
      <c r="J52" s="105">
        <f>H52*(1+I52)</f>
        <v>277.47199999999998</v>
      </c>
      <c r="K52" s="107">
        <v>44168</v>
      </c>
      <c r="L52" s="108" t="s">
        <v>34</v>
      </c>
      <c r="M52" s="131">
        <v>92005</v>
      </c>
      <c r="N52" s="209"/>
      <c r="O52" s="7"/>
    </row>
    <row r="53" spans="2:15" s="12" customFormat="1" ht="30" outlineLevel="1" x14ac:dyDescent="0.2">
      <c r="B53" s="173"/>
      <c r="C53" s="48"/>
      <c r="D53" s="132" t="s">
        <v>88</v>
      </c>
      <c r="E53" s="137" t="s">
        <v>30</v>
      </c>
      <c r="F53" s="123">
        <v>4</v>
      </c>
      <c r="G53" s="133">
        <v>48.84</v>
      </c>
      <c r="H53" s="125">
        <f t="shared" ref="H53:H63" si="7">F53*G53</f>
        <v>195.36</v>
      </c>
      <c r="I53" s="106">
        <f t="shared" si="6"/>
        <v>0.3</v>
      </c>
      <c r="J53" s="105">
        <f t="shared" ref="J53:J63" si="8">H53*(1+I53)</f>
        <v>253.96800000000002</v>
      </c>
      <c r="K53" s="107">
        <v>44169</v>
      </c>
      <c r="L53" s="108" t="s">
        <v>34</v>
      </c>
      <c r="M53" s="109">
        <v>92004</v>
      </c>
      <c r="N53" s="209"/>
      <c r="O53" s="7"/>
    </row>
    <row r="54" spans="2:15" s="12" customFormat="1" ht="30" outlineLevel="1" x14ac:dyDescent="0.2">
      <c r="B54" s="173"/>
      <c r="C54" s="48"/>
      <c r="D54" s="132" t="s">
        <v>87</v>
      </c>
      <c r="E54" s="137" t="s">
        <v>30</v>
      </c>
      <c r="F54" s="123">
        <v>2</v>
      </c>
      <c r="G54" s="135">
        <v>53.36</v>
      </c>
      <c r="H54" s="125">
        <f t="shared" si="7"/>
        <v>106.72</v>
      </c>
      <c r="I54" s="106">
        <f t="shared" si="6"/>
        <v>0.3</v>
      </c>
      <c r="J54" s="105">
        <f t="shared" si="8"/>
        <v>138.73599999999999</v>
      </c>
      <c r="K54" s="107">
        <v>44170</v>
      </c>
      <c r="L54" s="108" t="s">
        <v>34</v>
      </c>
      <c r="M54" s="131">
        <v>92005</v>
      </c>
      <c r="N54" s="209"/>
      <c r="O54" s="7"/>
    </row>
    <row r="55" spans="2:15" s="12" customFormat="1" ht="30" outlineLevel="1" x14ac:dyDescent="0.2">
      <c r="B55" s="173"/>
      <c r="C55" s="48"/>
      <c r="D55" s="132" t="s">
        <v>89</v>
      </c>
      <c r="E55" s="137" t="s">
        <v>30</v>
      </c>
      <c r="F55" s="123">
        <v>1</v>
      </c>
      <c r="G55" s="133">
        <v>40.369999999999997</v>
      </c>
      <c r="H55" s="125">
        <f t="shared" si="7"/>
        <v>40.369999999999997</v>
      </c>
      <c r="I55" s="106">
        <f t="shared" si="6"/>
        <v>0.3</v>
      </c>
      <c r="J55" s="105">
        <f t="shared" si="8"/>
        <v>52.481000000000002</v>
      </c>
      <c r="K55" s="107">
        <v>44171</v>
      </c>
      <c r="L55" s="108" t="s">
        <v>34</v>
      </c>
      <c r="M55" s="109">
        <v>91993</v>
      </c>
      <c r="N55" s="209"/>
      <c r="O55" s="7"/>
    </row>
    <row r="56" spans="2:15" s="12" customFormat="1" ht="30" outlineLevel="1" x14ac:dyDescent="0.2">
      <c r="B56" s="173"/>
      <c r="C56" s="48"/>
      <c r="D56" s="132" t="s">
        <v>90</v>
      </c>
      <c r="E56" s="137" t="s">
        <v>30</v>
      </c>
      <c r="F56" s="123">
        <v>3</v>
      </c>
      <c r="G56" s="135">
        <v>53.36</v>
      </c>
      <c r="H56" s="125">
        <f t="shared" si="7"/>
        <v>160.07999999999998</v>
      </c>
      <c r="I56" s="106">
        <f t="shared" si="6"/>
        <v>0.3</v>
      </c>
      <c r="J56" s="105">
        <f t="shared" si="8"/>
        <v>208.10399999999998</v>
      </c>
      <c r="K56" s="107">
        <v>44172</v>
      </c>
      <c r="L56" s="108" t="s">
        <v>34</v>
      </c>
      <c r="M56" s="131">
        <v>92005</v>
      </c>
      <c r="N56" s="209"/>
      <c r="O56" s="7"/>
    </row>
    <row r="57" spans="2:15" s="12" customFormat="1" ht="30" outlineLevel="1" x14ac:dyDescent="0.2">
      <c r="B57" s="173"/>
      <c r="C57" s="48"/>
      <c r="D57" s="132" t="s">
        <v>91</v>
      </c>
      <c r="E57" s="137" t="s">
        <v>30</v>
      </c>
      <c r="F57" s="123">
        <v>10</v>
      </c>
      <c r="G57" s="135">
        <v>40.369999999999997</v>
      </c>
      <c r="H57" s="125">
        <f t="shared" si="7"/>
        <v>403.7</v>
      </c>
      <c r="I57" s="106">
        <f t="shared" si="6"/>
        <v>0.3</v>
      </c>
      <c r="J57" s="105">
        <f t="shared" si="8"/>
        <v>524.81000000000006</v>
      </c>
      <c r="K57" s="107">
        <v>44174</v>
      </c>
      <c r="L57" s="108" t="s">
        <v>34</v>
      </c>
      <c r="M57" s="131">
        <v>91993</v>
      </c>
      <c r="N57" s="209"/>
      <c r="O57" s="7"/>
    </row>
    <row r="58" spans="2:15" s="12" customFormat="1" outlineLevel="1" x14ac:dyDescent="0.2">
      <c r="B58" s="173"/>
      <c r="C58" s="48"/>
      <c r="D58" s="132" t="s">
        <v>92</v>
      </c>
      <c r="E58" s="137" t="s">
        <v>30</v>
      </c>
      <c r="F58" s="123">
        <v>2</v>
      </c>
      <c r="G58" s="135">
        <v>30.21</v>
      </c>
      <c r="H58" s="125">
        <f t="shared" si="7"/>
        <v>60.42</v>
      </c>
      <c r="I58" s="106">
        <f t="shared" si="6"/>
        <v>0.3</v>
      </c>
      <c r="J58" s="105">
        <f t="shared" si="8"/>
        <v>78.546000000000006</v>
      </c>
      <c r="K58" s="107">
        <v>44175</v>
      </c>
      <c r="L58" s="108" t="s">
        <v>34</v>
      </c>
      <c r="M58" s="131">
        <v>98308</v>
      </c>
      <c r="N58" s="209"/>
      <c r="O58" s="7"/>
    </row>
    <row r="59" spans="2:15" s="12" customFormat="1" ht="30" outlineLevel="1" x14ac:dyDescent="0.2">
      <c r="B59" s="173"/>
      <c r="C59" s="48"/>
      <c r="D59" s="132" t="s">
        <v>93</v>
      </c>
      <c r="E59" s="137" t="s">
        <v>30</v>
      </c>
      <c r="F59" s="123">
        <v>2</v>
      </c>
      <c r="G59" s="135">
        <v>46.22</v>
      </c>
      <c r="H59" s="125">
        <f>F59*G59</f>
        <v>92.44</v>
      </c>
      <c r="I59" s="106">
        <f t="shared" si="6"/>
        <v>0.3</v>
      </c>
      <c r="J59" s="105">
        <f>H59*(1+I59)</f>
        <v>120.172</v>
      </c>
      <c r="K59" s="107">
        <v>44176</v>
      </c>
      <c r="L59" s="108" t="s">
        <v>34</v>
      </c>
      <c r="M59" s="131">
        <v>98307</v>
      </c>
      <c r="N59" s="209"/>
      <c r="O59" s="7"/>
    </row>
    <row r="60" spans="2:15" s="12" customFormat="1" outlineLevel="1" x14ac:dyDescent="0.2">
      <c r="B60" s="173"/>
      <c r="C60" s="48"/>
      <c r="D60" s="132" t="s">
        <v>94</v>
      </c>
      <c r="E60" s="137" t="s">
        <v>30</v>
      </c>
      <c r="F60" s="123">
        <v>2</v>
      </c>
      <c r="G60" s="135">
        <v>30.21</v>
      </c>
      <c r="H60" s="125">
        <f>F60*G60</f>
        <v>60.42</v>
      </c>
      <c r="I60" s="106">
        <f t="shared" si="6"/>
        <v>0.3</v>
      </c>
      <c r="J60" s="105">
        <f>H60*(1+I60)</f>
        <v>78.546000000000006</v>
      </c>
      <c r="K60" s="107">
        <v>44177</v>
      </c>
      <c r="L60" s="108" t="s">
        <v>34</v>
      </c>
      <c r="M60" s="131">
        <v>98308</v>
      </c>
      <c r="N60" s="209"/>
      <c r="O60" s="7"/>
    </row>
    <row r="61" spans="2:15" s="12" customFormat="1" outlineLevel="1" x14ac:dyDescent="0.2">
      <c r="B61" s="173"/>
      <c r="C61" s="48"/>
      <c r="D61" s="132" t="s">
        <v>95</v>
      </c>
      <c r="E61" s="137" t="s">
        <v>30</v>
      </c>
      <c r="F61" s="123">
        <v>2</v>
      </c>
      <c r="G61" s="135">
        <v>46.22</v>
      </c>
      <c r="H61" s="125">
        <f>F61*G61</f>
        <v>92.44</v>
      </c>
      <c r="I61" s="106">
        <f t="shared" si="6"/>
        <v>0.3</v>
      </c>
      <c r="J61" s="105">
        <f>H61*(1+I61)</f>
        <v>120.172</v>
      </c>
      <c r="K61" s="107">
        <v>44178</v>
      </c>
      <c r="L61" s="108" t="s">
        <v>34</v>
      </c>
      <c r="M61" s="131">
        <v>98307</v>
      </c>
      <c r="N61" s="209"/>
      <c r="O61" s="7"/>
    </row>
    <row r="62" spans="2:15" s="12" customFormat="1" ht="30" outlineLevel="1" x14ac:dyDescent="0.2">
      <c r="B62" s="173"/>
      <c r="C62" s="48"/>
      <c r="D62" s="132" t="s">
        <v>96</v>
      </c>
      <c r="E62" s="137" t="s">
        <v>30</v>
      </c>
      <c r="F62" s="123">
        <v>12</v>
      </c>
      <c r="G62" s="135">
        <v>38.11</v>
      </c>
      <c r="H62" s="125">
        <f t="shared" si="7"/>
        <v>457.32</v>
      </c>
      <c r="I62" s="106">
        <f t="shared" si="6"/>
        <v>0.3</v>
      </c>
      <c r="J62" s="105">
        <f t="shared" si="8"/>
        <v>594.51599999999996</v>
      </c>
      <c r="K62" s="107">
        <v>44177</v>
      </c>
      <c r="L62" s="108" t="s">
        <v>34</v>
      </c>
      <c r="M62" s="131">
        <v>91992</v>
      </c>
      <c r="N62" s="209"/>
      <c r="O62" s="7"/>
    </row>
    <row r="63" spans="2:15" s="12" customFormat="1" ht="30" outlineLevel="1" x14ac:dyDescent="0.25">
      <c r="B63" s="173"/>
      <c r="C63" s="48"/>
      <c r="D63" s="122" t="s">
        <v>97</v>
      </c>
      <c r="E63" s="115" t="s">
        <v>98</v>
      </c>
      <c r="F63" s="123">
        <v>480</v>
      </c>
      <c r="G63" s="104">
        <v>4.13</v>
      </c>
      <c r="H63" s="104">
        <f t="shared" si="7"/>
        <v>1982.3999999999999</v>
      </c>
      <c r="I63" s="106">
        <f t="shared" si="6"/>
        <v>0.3</v>
      </c>
      <c r="J63" s="105">
        <f t="shared" si="8"/>
        <v>2577.12</v>
      </c>
      <c r="K63" s="107">
        <v>44167</v>
      </c>
      <c r="L63" s="108" t="s">
        <v>34</v>
      </c>
      <c r="M63" s="109">
        <v>91927</v>
      </c>
      <c r="N63" s="209"/>
      <c r="O63" s="7"/>
    </row>
    <row r="64" spans="2:15" s="12" customFormat="1" ht="30" outlineLevel="1" x14ac:dyDescent="0.25">
      <c r="B64" s="173"/>
      <c r="C64" s="48"/>
      <c r="D64" s="122" t="s">
        <v>99</v>
      </c>
      <c r="E64" s="127" t="s">
        <v>98</v>
      </c>
      <c r="F64" s="123">
        <v>160</v>
      </c>
      <c r="G64" s="133">
        <v>8.25</v>
      </c>
      <c r="H64" s="125">
        <f t="shared" ref="H64:H80" si="9">F64*G64</f>
        <v>1320</v>
      </c>
      <c r="I64" s="106">
        <f t="shared" si="6"/>
        <v>0.3</v>
      </c>
      <c r="J64" s="105">
        <f t="shared" ref="J64:J80" si="10">H64*(1+I64)</f>
        <v>1716</v>
      </c>
      <c r="K64" s="107">
        <v>44179</v>
      </c>
      <c r="L64" s="108" t="s">
        <v>34</v>
      </c>
      <c r="M64" s="109">
        <v>91867</v>
      </c>
      <c r="N64" s="215"/>
      <c r="O64" s="7"/>
    </row>
    <row r="65" spans="2:15" s="12" customFormat="1" ht="45" outlineLevel="1" x14ac:dyDescent="0.2">
      <c r="B65" s="173"/>
      <c r="C65" s="48"/>
      <c r="D65" s="132" t="s">
        <v>100</v>
      </c>
      <c r="E65" s="137" t="s">
        <v>30</v>
      </c>
      <c r="F65" s="123">
        <v>3</v>
      </c>
      <c r="G65" s="135">
        <v>447.78</v>
      </c>
      <c r="H65" s="125">
        <f t="shared" si="9"/>
        <v>1343.34</v>
      </c>
      <c r="I65" s="106">
        <f t="shared" si="6"/>
        <v>0.3</v>
      </c>
      <c r="J65" s="105">
        <f t="shared" si="10"/>
        <v>1746.3419999999999</v>
      </c>
      <c r="K65" s="107">
        <v>44179</v>
      </c>
      <c r="L65" s="108" t="s">
        <v>101</v>
      </c>
      <c r="M65" s="131"/>
      <c r="N65" s="209"/>
      <c r="O65" s="7"/>
    </row>
    <row r="66" spans="2:15" s="12" customFormat="1" outlineLevel="1" x14ac:dyDescent="0.2">
      <c r="B66" s="173"/>
      <c r="C66" s="48"/>
      <c r="D66" s="132" t="s">
        <v>102</v>
      </c>
      <c r="E66" s="137" t="s">
        <v>30</v>
      </c>
      <c r="F66" s="123">
        <v>2</v>
      </c>
      <c r="G66" s="135">
        <v>621</v>
      </c>
      <c r="H66" s="125">
        <f t="shared" si="9"/>
        <v>1242</v>
      </c>
      <c r="I66" s="106">
        <f t="shared" si="6"/>
        <v>0.3</v>
      </c>
      <c r="J66" s="105">
        <f t="shared" si="10"/>
        <v>1614.6000000000001</v>
      </c>
      <c r="K66" s="107">
        <v>44182</v>
      </c>
      <c r="L66" s="197" t="s">
        <v>103</v>
      </c>
      <c r="M66" s="131"/>
      <c r="N66" s="209"/>
      <c r="O66" s="7"/>
    </row>
    <row r="67" spans="2:15" s="12" customFormat="1" outlineLevel="1" x14ac:dyDescent="0.2">
      <c r="B67" s="173"/>
      <c r="C67" s="48"/>
      <c r="D67" s="132" t="s">
        <v>104</v>
      </c>
      <c r="E67" s="137" t="s">
        <v>30</v>
      </c>
      <c r="F67" s="123">
        <v>3</v>
      </c>
      <c r="G67" s="135">
        <v>415</v>
      </c>
      <c r="H67" s="125">
        <f t="shared" si="9"/>
        <v>1245</v>
      </c>
      <c r="I67" s="106">
        <f t="shared" si="6"/>
        <v>0.3</v>
      </c>
      <c r="J67" s="105">
        <f t="shared" si="10"/>
        <v>1618.5</v>
      </c>
      <c r="K67" s="107">
        <v>44183</v>
      </c>
      <c r="L67" s="197" t="s">
        <v>103</v>
      </c>
      <c r="M67" s="131"/>
      <c r="N67" s="209"/>
      <c r="O67" s="7"/>
    </row>
    <row r="68" spans="2:15" s="12" customFormat="1" outlineLevel="1" x14ac:dyDescent="0.2">
      <c r="B68" s="173"/>
      <c r="C68" s="48"/>
      <c r="D68" s="132" t="s">
        <v>105</v>
      </c>
      <c r="E68" s="137" t="s">
        <v>30</v>
      </c>
      <c r="F68" s="123">
        <v>7</v>
      </c>
      <c r="G68" s="135">
        <v>1466</v>
      </c>
      <c r="H68" s="125">
        <f t="shared" si="9"/>
        <v>10262</v>
      </c>
      <c r="I68" s="106">
        <f t="shared" si="6"/>
        <v>0.3</v>
      </c>
      <c r="J68" s="105">
        <f t="shared" si="10"/>
        <v>13340.6</v>
      </c>
      <c r="K68" s="107">
        <v>44184</v>
      </c>
      <c r="L68" s="197" t="s">
        <v>103</v>
      </c>
      <c r="M68" s="131"/>
      <c r="N68" s="209"/>
      <c r="O68" s="7"/>
    </row>
    <row r="69" spans="2:15" s="12" customFormat="1" ht="30" outlineLevel="1" x14ac:dyDescent="0.2">
      <c r="B69" s="173"/>
      <c r="C69" s="48"/>
      <c r="D69" s="132" t="s">
        <v>106</v>
      </c>
      <c r="E69" s="137" t="s">
        <v>30</v>
      </c>
      <c r="F69" s="123">
        <v>4</v>
      </c>
      <c r="G69" s="135">
        <v>15</v>
      </c>
      <c r="H69" s="125">
        <f t="shared" si="9"/>
        <v>60</v>
      </c>
      <c r="I69" s="106">
        <f t="shared" si="6"/>
        <v>0.3</v>
      </c>
      <c r="J69" s="105">
        <f t="shared" si="10"/>
        <v>78</v>
      </c>
      <c r="K69" s="107">
        <v>44185</v>
      </c>
      <c r="L69" s="197" t="s">
        <v>103</v>
      </c>
      <c r="M69" s="131"/>
      <c r="N69" s="209"/>
      <c r="O69" s="7"/>
    </row>
    <row r="70" spans="2:15" s="12" customFormat="1" outlineLevel="1" x14ac:dyDescent="0.2">
      <c r="B70" s="173"/>
      <c r="C70" s="48"/>
      <c r="D70" s="132" t="s">
        <v>107</v>
      </c>
      <c r="E70" s="137" t="s">
        <v>30</v>
      </c>
      <c r="F70" s="123">
        <v>12</v>
      </c>
      <c r="G70" s="135">
        <v>50</v>
      </c>
      <c r="H70" s="125">
        <f t="shared" si="9"/>
        <v>600</v>
      </c>
      <c r="I70" s="106">
        <f t="shared" si="6"/>
        <v>0.3</v>
      </c>
      <c r="J70" s="105">
        <f t="shared" si="10"/>
        <v>780</v>
      </c>
      <c r="K70" s="107">
        <v>44186</v>
      </c>
      <c r="L70" s="197" t="s">
        <v>103</v>
      </c>
      <c r="M70" s="131"/>
      <c r="N70" s="209"/>
      <c r="O70" s="7"/>
    </row>
    <row r="71" spans="2:15" s="12" customFormat="1" outlineLevel="1" x14ac:dyDescent="0.2">
      <c r="B71" s="173"/>
      <c r="C71" s="48"/>
      <c r="D71" s="132" t="s">
        <v>108</v>
      </c>
      <c r="E71" s="137" t="s">
        <v>30</v>
      </c>
      <c r="F71" s="123">
        <v>7</v>
      </c>
      <c r="G71" s="135">
        <v>158</v>
      </c>
      <c r="H71" s="125">
        <f t="shared" si="9"/>
        <v>1106</v>
      </c>
      <c r="I71" s="106">
        <f t="shared" si="6"/>
        <v>0.3</v>
      </c>
      <c r="J71" s="105">
        <f t="shared" si="10"/>
        <v>1437.8</v>
      </c>
      <c r="K71" s="107">
        <v>44187</v>
      </c>
      <c r="L71" s="197" t="s">
        <v>103</v>
      </c>
      <c r="M71" s="131"/>
      <c r="N71" s="209"/>
      <c r="O71" s="7"/>
    </row>
    <row r="72" spans="2:15" s="12" customFormat="1" outlineLevel="1" x14ac:dyDescent="0.2">
      <c r="B72" s="173"/>
      <c r="C72" s="48"/>
      <c r="D72" s="132" t="s">
        <v>109</v>
      </c>
      <c r="E72" s="137" t="s">
        <v>30</v>
      </c>
      <c r="F72" s="123">
        <v>6</v>
      </c>
      <c r="G72" s="135">
        <v>262</v>
      </c>
      <c r="H72" s="125">
        <f t="shared" si="9"/>
        <v>1572</v>
      </c>
      <c r="I72" s="106">
        <f t="shared" si="6"/>
        <v>0.3</v>
      </c>
      <c r="J72" s="105">
        <f t="shared" si="10"/>
        <v>2043.6000000000001</v>
      </c>
      <c r="K72" s="107">
        <v>44188</v>
      </c>
      <c r="L72" s="197" t="s">
        <v>103</v>
      </c>
      <c r="M72" s="131"/>
      <c r="N72" s="209"/>
      <c r="O72" s="7"/>
    </row>
    <row r="73" spans="2:15" s="12" customFormat="1" outlineLevel="1" x14ac:dyDescent="0.2">
      <c r="B73" s="173"/>
      <c r="C73" s="48"/>
      <c r="D73" s="132" t="s">
        <v>110</v>
      </c>
      <c r="E73" s="137" t="s">
        <v>30</v>
      </c>
      <c r="F73" s="123">
        <v>8</v>
      </c>
      <c r="G73" s="135">
        <v>221</v>
      </c>
      <c r="H73" s="125">
        <f t="shared" si="9"/>
        <v>1768</v>
      </c>
      <c r="I73" s="106">
        <f t="shared" si="6"/>
        <v>0.3</v>
      </c>
      <c r="J73" s="105">
        <f t="shared" si="10"/>
        <v>2298.4</v>
      </c>
      <c r="K73" s="107">
        <v>44189</v>
      </c>
      <c r="L73" s="197" t="s">
        <v>103</v>
      </c>
      <c r="M73" s="131"/>
      <c r="N73" s="209"/>
      <c r="O73" s="7"/>
    </row>
    <row r="74" spans="2:15" s="12" customFormat="1" outlineLevel="1" x14ac:dyDescent="0.2">
      <c r="B74" s="173"/>
      <c r="C74" s="48"/>
      <c r="D74" s="132" t="s">
        <v>111</v>
      </c>
      <c r="E74" s="137" t="s">
        <v>30</v>
      </c>
      <c r="F74" s="123">
        <v>14</v>
      </c>
      <c r="G74" s="135">
        <v>75</v>
      </c>
      <c r="H74" s="125">
        <f t="shared" si="9"/>
        <v>1050</v>
      </c>
      <c r="I74" s="106">
        <f t="shared" si="6"/>
        <v>0.3</v>
      </c>
      <c r="J74" s="105">
        <f t="shared" si="10"/>
        <v>1365</v>
      </c>
      <c r="K74" s="107">
        <v>44190</v>
      </c>
      <c r="L74" s="197" t="s">
        <v>103</v>
      </c>
      <c r="M74" s="131"/>
      <c r="N74" s="209"/>
      <c r="O74" s="7"/>
    </row>
    <row r="75" spans="2:15" s="12" customFormat="1" outlineLevel="1" x14ac:dyDescent="0.2">
      <c r="B75" s="173"/>
      <c r="C75" s="48"/>
      <c r="D75" s="132" t="s">
        <v>112</v>
      </c>
      <c r="E75" s="137" t="s">
        <v>30</v>
      </c>
      <c r="F75" s="123">
        <v>5</v>
      </c>
      <c r="G75" s="135">
        <v>899</v>
      </c>
      <c r="H75" s="125">
        <f t="shared" si="9"/>
        <v>4495</v>
      </c>
      <c r="I75" s="106">
        <f t="shared" si="6"/>
        <v>0.3</v>
      </c>
      <c r="J75" s="105">
        <f t="shared" si="10"/>
        <v>5843.5</v>
      </c>
      <c r="K75" s="107">
        <v>44191</v>
      </c>
      <c r="L75" s="197" t="s">
        <v>103</v>
      </c>
      <c r="M75" s="131"/>
      <c r="N75" s="209"/>
      <c r="O75" s="7"/>
    </row>
    <row r="76" spans="2:15" s="12" customFormat="1" outlineLevel="1" x14ac:dyDescent="0.2">
      <c r="B76" s="173"/>
      <c r="C76" s="48"/>
      <c r="D76" s="132" t="s">
        <v>113</v>
      </c>
      <c r="E76" s="137" t="s">
        <v>30</v>
      </c>
      <c r="F76" s="123">
        <v>2</v>
      </c>
      <c r="G76" s="135">
        <v>1167</v>
      </c>
      <c r="H76" s="125">
        <f t="shared" si="9"/>
        <v>2334</v>
      </c>
      <c r="I76" s="106">
        <f t="shared" si="6"/>
        <v>0.3</v>
      </c>
      <c r="J76" s="105">
        <f t="shared" si="10"/>
        <v>3034.2000000000003</v>
      </c>
      <c r="K76" s="107">
        <v>44192</v>
      </c>
      <c r="L76" s="197" t="s">
        <v>103</v>
      </c>
      <c r="M76" s="131"/>
      <c r="N76" s="209"/>
      <c r="O76" s="7"/>
    </row>
    <row r="77" spans="2:15" s="12" customFormat="1" outlineLevel="1" x14ac:dyDescent="0.2">
      <c r="B77" s="173"/>
      <c r="C77" s="48"/>
      <c r="D77" s="132" t="s">
        <v>114</v>
      </c>
      <c r="E77" s="137" t="s">
        <v>30</v>
      </c>
      <c r="F77" s="123">
        <v>2</v>
      </c>
      <c r="G77" s="135">
        <v>155</v>
      </c>
      <c r="H77" s="125">
        <f t="shared" si="9"/>
        <v>310</v>
      </c>
      <c r="I77" s="106">
        <f t="shared" si="6"/>
        <v>0.3</v>
      </c>
      <c r="J77" s="105">
        <f t="shared" si="10"/>
        <v>403</v>
      </c>
      <c r="K77" s="107">
        <v>44193</v>
      </c>
      <c r="L77" s="197" t="s">
        <v>103</v>
      </c>
      <c r="M77" s="131"/>
      <c r="N77" s="209"/>
      <c r="O77" s="7"/>
    </row>
    <row r="78" spans="2:15" s="12" customFormat="1" ht="30" outlineLevel="1" x14ac:dyDescent="0.2">
      <c r="B78" s="173"/>
      <c r="C78" s="48"/>
      <c r="D78" s="132" t="s">
        <v>115</v>
      </c>
      <c r="E78" s="137" t="s">
        <v>30</v>
      </c>
      <c r="F78" s="123">
        <v>2</v>
      </c>
      <c r="G78" s="135">
        <v>464</v>
      </c>
      <c r="H78" s="125">
        <f t="shared" si="9"/>
        <v>928</v>
      </c>
      <c r="I78" s="106">
        <f t="shared" si="6"/>
        <v>0.3</v>
      </c>
      <c r="J78" s="105">
        <f t="shared" si="10"/>
        <v>1206.4000000000001</v>
      </c>
      <c r="K78" s="107">
        <v>44194</v>
      </c>
      <c r="L78" s="197" t="s">
        <v>103</v>
      </c>
      <c r="M78" s="131"/>
      <c r="N78" s="209"/>
      <c r="O78" s="7"/>
    </row>
    <row r="79" spans="2:15" s="12" customFormat="1" ht="45" outlineLevel="1" x14ac:dyDescent="0.2">
      <c r="B79" s="173"/>
      <c r="C79" s="48"/>
      <c r="D79" s="132" t="s">
        <v>116</v>
      </c>
      <c r="E79" s="137" t="s">
        <v>30</v>
      </c>
      <c r="F79" s="123">
        <v>3</v>
      </c>
      <c r="G79" s="135">
        <f>4.5*22.5</f>
        <v>101.25</v>
      </c>
      <c r="H79" s="125">
        <f t="shared" si="9"/>
        <v>303.75</v>
      </c>
      <c r="I79" s="106">
        <f t="shared" si="6"/>
        <v>0.3</v>
      </c>
      <c r="J79" s="105">
        <f t="shared" si="10"/>
        <v>394.875</v>
      </c>
      <c r="K79" s="107">
        <v>44183</v>
      </c>
      <c r="L79" s="108" t="s">
        <v>117</v>
      </c>
      <c r="M79" s="131"/>
      <c r="N79" s="209"/>
      <c r="O79" s="7"/>
    </row>
    <row r="80" spans="2:15" s="12" customFormat="1" ht="45" outlineLevel="1" x14ac:dyDescent="0.2">
      <c r="B80" s="173"/>
      <c r="C80" s="48"/>
      <c r="D80" s="132" t="s">
        <v>118</v>
      </c>
      <c r="E80" s="137" t="s">
        <v>30</v>
      </c>
      <c r="F80" s="123">
        <v>2</v>
      </c>
      <c r="G80" s="135">
        <f>2.85*22.05</f>
        <v>62.842500000000001</v>
      </c>
      <c r="H80" s="125">
        <f t="shared" si="9"/>
        <v>125.685</v>
      </c>
      <c r="I80" s="106">
        <f t="shared" si="6"/>
        <v>0.3</v>
      </c>
      <c r="J80" s="105">
        <f t="shared" si="10"/>
        <v>163.3905</v>
      </c>
      <c r="K80" s="107">
        <v>44178</v>
      </c>
      <c r="L80" s="108" t="s">
        <v>117</v>
      </c>
      <c r="M80" s="131"/>
      <c r="N80" s="209"/>
      <c r="O80" s="7"/>
    </row>
    <row r="81" spans="2:15" s="12" customFormat="1" outlineLevel="1" x14ac:dyDescent="0.25">
      <c r="B81" s="173"/>
      <c r="C81" s="48"/>
      <c r="D81" s="49"/>
      <c r="E81" s="48"/>
      <c r="F81" s="37"/>
      <c r="G81" s="38"/>
      <c r="H81" s="38"/>
      <c r="I81" s="53"/>
      <c r="J81" s="38"/>
      <c r="K81" s="54"/>
      <c r="L81" s="48"/>
      <c r="M81" s="174"/>
      <c r="N81" s="209"/>
      <c r="O81" s="7"/>
    </row>
    <row r="82" spans="2:15" s="7" customFormat="1" ht="30" customHeight="1" x14ac:dyDescent="0.25">
      <c r="B82" s="169" t="s">
        <v>119</v>
      </c>
      <c r="C82" s="55"/>
      <c r="D82" s="143" t="s">
        <v>120</v>
      </c>
      <c r="E82" s="143"/>
      <c r="F82" s="56"/>
      <c r="G82" s="55"/>
      <c r="H82" s="57">
        <f>SUM(H84:H87)</f>
        <v>16957.192500000001</v>
      </c>
      <c r="I82" s="57"/>
      <c r="J82" s="57">
        <f>SUM(J84:J87)</f>
        <v>22044.35025</v>
      </c>
      <c r="K82" s="55"/>
      <c r="L82" s="55"/>
      <c r="M82" s="170"/>
      <c r="N82" s="213"/>
    </row>
    <row r="83" spans="2:15" s="7" customFormat="1" ht="15.75" x14ac:dyDescent="0.25">
      <c r="B83" s="171"/>
      <c r="C83" s="58"/>
      <c r="D83" s="59"/>
      <c r="E83" s="59"/>
      <c r="F83" s="60"/>
      <c r="G83" s="58"/>
      <c r="H83" s="61"/>
      <c r="I83" s="61"/>
      <c r="J83" s="61"/>
      <c r="K83" s="58"/>
      <c r="L83" s="58"/>
      <c r="M83" s="172"/>
      <c r="N83" s="213"/>
    </row>
    <row r="84" spans="2:15" s="7" customFormat="1" ht="60" x14ac:dyDescent="0.25">
      <c r="B84" s="171"/>
      <c r="C84" s="142"/>
      <c r="D84" s="203" t="s">
        <v>121</v>
      </c>
      <c r="E84" s="115" t="s">
        <v>33</v>
      </c>
      <c r="F84" s="123">
        <f>59.04-7.13</f>
        <v>51.91</v>
      </c>
      <c r="G84" s="150">
        <v>215</v>
      </c>
      <c r="H84" s="125">
        <f>G84*F84</f>
        <v>11160.65</v>
      </c>
      <c r="I84" s="106">
        <f>$K$7</f>
        <v>0.3</v>
      </c>
      <c r="J84" s="105">
        <f>H84*(1+I84)</f>
        <v>14508.844999999999</v>
      </c>
      <c r="K84" s="107"/>
      <c r="L84" s="108"/>
      <c r="M84" s="144"/>
      <c r="N84" s="215"/>
    </row>
    <row r="85" spans="2:15" s="7" customFormat="1" ht="75" x14ac:dyDescent="0.25">
      <c r="B85" s="171"/>
      <c r="C85" s="142"/>
      <c r="D85" s="203" t="s">
        <v>122</v>
      </c>
      <c r="E85" s="115" t="s">
        <v>33</v>
      </c>
      <c r="F85" s="123">
        <v>7.13</v>
      </c>
      <c r="G85" s="150">
        <v>215</v>
      </c>
      <c r="H85" s="125">
        <f>G85*F85</f>
        <v>1532.95</v>
      </c>
      <c r="I85" s="106">
        <f>$K$7</f>
        <v>0.3</v>
      </c>
      <c r="J85" s="105">
        <f>H85*(1+I85)</f>
        <v>1992.835</v>
      </c>
      <c r="K85" s="107"/>
      <c r="L85" s="108"/>
      <c r="M85" s="144"/>
      <c r="N85" s="215"/>
    </row>
    <row r="86" spans="2:15" s="7" customFormat="1" ht="45" x14ac:dyDescent="0.25">
      <c r="B86" s="171"/>
      <c r="C86" s="142"/>
      <c r="D86" s="203" t="s">
        <v>123</v>
      </c>
      <c r="E86" s="115" t="s">
        <v>33</v>
      </c>
      <c r="F86" s="123">
        <v>13.83</v>
      </c>
      <c r="G86" s="150">
        <v>84.75</v>
      </c>
      <c r="H86" s="125">
        <f>G86*F86</f>
        <v>1172.0925</v>
      </c>
      <c r="I86" s="106">
        <f>$K$7</f>
        <v>0.3</v>
      </c>
      <c r="J86" s="105">
        <f>H86*(1+I86)</f>
        <v>1523.7202500000001</v>
      </c>
      <c r="K86" s="107"/>
      <c r="L86" s="108"/>
      <c r="M86" s="144"/>
      <c r="N86" s="215"/>
    </row>
    <row r="87" spans="2:15" s="7" customFormat="1" ht="45" x14ac:dyDescent="0.25">
      <c r="B87" s="171"/>
      <c r="C87" s="142"/>
      <c r="D87" s="203" t="s">
        <v>124</v>
      </c>
      <c r="E87" s="115" t="s">
        <v>33</v>
      </c>
      <c r="F87" s="123">
        <v>27.48</v>
      </c>
      <c r="G87" s="150">
        <v>112.5</v>
      </c>
      <c r="H87" s="125">
        <f>G87*F87</f>
        <v>3091.5</v>
      </c>
      <c r="I87" s="106">
        <f>$K$7</f>
        <v>0.3</v>
      </c>
      <c r="J87" s="105">
        <f>H87*(1+I87)</f>
        <v>4018.9500000000003</v>
      </c>
      <c r="K87" s="107"/>
      <c r="L87" s="108"/>
      <c r="M87" s="144"/>
      <c r="N87" s="215" t="s">
        <v>125</v>
      </c>
    </row>
    <row r="88" spans="2:15" s="7" customFormat="1" ht="15.75" x14ac:dyDescent="0.25">
      <c r="B88" s="171"/>
      <c r="C88" s="58"/>
      <c r="D88" s="44"/>
      <c r="E88" s="45"/>
      <c r="F88" s="46"/>
      <c r="G88" s="58"/>
      <c r="H88" s="61"/>
      <c r="I88" s="61"/>
      <c r="J88" s="61"/>
      <c r="K88" s="58"/>
      <c r="L88" s="58"/>
      <c r="M88" s="172"/>
      <c r="N88" s="213"/>
    </row>
    <row r="89" spans="2:15" s="7" customFormat="1" ht="15.75" x14ac:dyDescent="0.25">
      <c r="B89" s="169" t="s">
        <v>126</v>
      </c>
      <c r="C89" s="55"/>
      <c r="D89" s="143" t="s">
        <v>127</v>
      </c>
      <c r="E89" s="143"/>
      <c r="F89" s="56"/>
      <c r="G89" s="55"/>
      <c r="H89" s="57">
        <f>SUM(H91:H98)</f>
        <v>50658.371499999994</v>
      </c>
      <c r="I89" s="57"/>
      <c r="J89" s="57">
        <f>SUM(J91:J98)</f>
        <v>65855.882949999999</v>
      </c>
      <c r="K89" s="55"/>
      <c r="L89" s="55"/>
      <c r="M89" s="170"/>
      <c r="N89" s="213"/>
    </row>
    <row r="90" spans="2:15" s="7" customFormat="1" ht="15.75" x14ac:dyDescent="0.25">
      <c r="B90" s="171"/>
      <c r="C90" s="58"/>
      <c r="D90" s="59"/>
      <c r="E90" s="59"/>
      <c r="F90" s="60"/>
      <c r="G90" s="58"/>
      <c r="H90" s="61"/>
      <c r="I90" s="61"/>
      <c r="J90" s="61"/>
      <c r="K90" s="58"/>
      <c r="L90" s="58"/>
      <c r="M90" s="172"/>
      <c r="N90" s="213"/>
    </row>
    <row r="91" spans="2:15" s="7" customFormat="1" ht="60" x14ac:dyDescent="0.25">
      <c r="B91" s="171"/>
      <c r="C91" s="142"/>
      <c r="D91" s="203" t="s">
        <v>128</v>
      </c>
      <c r="E91" s="115" t="s">
        <v>33</v>
      </c>
      <c r="F91" s="123">
        <v>82.32</v>
      </c>
      <c r="G91" s="150">
        <v>245</v>
      </c>
      <c r="H91" s="125">
        <f>G91*F91</f>
        <v>20168.399999999998</v>
      </c>
      <c r="I91" s="106">
        <f t="shared" ref="I91:I98" si="11">$K$7</f>
        <v>0.3</v>
      </c>
      <c r="J91" s="105">
        <f t="shared" ref="J91:J98" si="12">H91*(1+I91)</f>
        <v>26218.92</v>
      </c>
      <c r="K91" s="107"/>
      <c r="L91" s="108"/>
      <c r="M91" s="144"/>
      <c r="N91" s="215"/>
    </row>
    <row r="92" spans="2:15" s="7" customFormat="1" ht="60" x14ac:dyDescent="0.25">
      <c r="B92" s="171"/>
      <c r="C92" s="142"/>
      <c r="D92" s="203" t="s">
        <v>129</v>
      </c>
      <c r="E92" s="115" t="s">
        <v>33</v>
      </c>
      <c r="F92" s="123">
        <v>62</v>
      </c>
      <c r="G92" s="150">
        <v>215</v>
      </c>
      <c r="H92" s="125">
        <f>G92*F92</f>
        <v>13330</v>
      </c>
      <c r="I92" s="106">
        <f t="shared" si="11"/>
        <v>0.3</v>
      </c>
      <c r="J92" s="105">
        <f t="shared" si="12"/>
        <v>17329</v>
      </c>
      <c r="K92" s="107"/>
      <c r="L92" s="108"/>
      <c r="M92" s="144"/>
      <c r="N92" s="213"/>
    </row>
    <row r="93" spans="2:15" s="7" customFormat="1" ht="45" x14ac:dyDescent="0.25">
      <c r="B93" s="171"/>
      <c r="C93" s="142"/>
      <c r="D93" s="203" t="s">
        <v>130</v>
      </c>
      <c r="E93" s="115" t="s">
        <v>33</v>
      </c>
      <c r="F93" s="196">
        <v>10.65</v>
      </c>
      <c r="G93" s="150">
        <v>84.75</v>
      </c>
      <c r="H93" s="125">
        <f>G93*F93</f>
        <v>902.58749999999998</v>
      </c>
      <c r="I93" s="106">
        <f t="shared" si="11"/>
        <v>0.3</v>
      </c>
      <c r="J93" s="105">
        <f t="shared" si="12"/>
        <v>1173.36375</v>
      </c>
      <c r="K93" s="107">
        <v>44179</v>
      </c>
      <c r="L93" s="108" t="s">
        <v>34</v>
      </c>
      <c r="M93" s="124">
        <v>96114</v>
      </c>
      <c r="N93" s="213"/>
    </row>
    <row r="94" spans="2:15" s="7" customFormat="1" ht="45" x14ac:dyDescent="0.25">
      <c r="B94" s="171"/>
      <c r="C94" s="142"/>
      <c r="D94" s="203" t="s">
        <v>131</v>
      </c>
      <c r="E94" s="115" t="s">
        <v>33</v>
      </c>
      <c r="F94" s="123">
        <v>91.49</v>
      </c>
      <c r="G94" s="115">
        <v>112.5</v>
      </c>
      <c r="H94" s="125">
        <f>G94*F94</f>
        <v>10292.625</v>
      </c>
      <c r="I94" s="106">
        <f t="shared" si="11"/>
        <v>0.3</v>
      </c>
      <c r="J94" s="105">
        <f t="shared" si="12"/>
        <v>13380.4125</v>
      </c>
      <c r="K94" s="142"/>
      <c r="L94" s="202"/>
      <c r="M94" s="201"/>
      <c r="N94" s="215" t="s">
        <v>132</v>
      </c>
    </row>
    <row r="95" spans="2:15" s="7" customFormat="1" ht="45" x14ac:dyDescent="0.25">
      <c r="B95" s="171"/>
      <c r="C95" s="142"/>
      <c r="D95" s="204" t="s">
        <v>133</v>
      </c>
      <c r="E95" s="115" t="s">
        <v>33</v>
      </c>
      <c r="F95" s="123">
        <v>19.149999999999999</v>
      </c>
      <c r="G95" s="115">
        <v>112.5</v>
      </c>
      <c r="H95" s="125">
        <f>G95*F95</f>
        <v>2154.375</v>
      </c>
      <c r="I95" s="106">
        <f t="shared" si="11"/>
        <v>0.3</v>
      </c>
      <c r="J95" s="105">
        <f t="shared" si="12"/>
        <v>2800.6875</v>
      </c>
      <c r="K95" s="142"/>
      <c r="L95" s="202"/>
      <c r="M95" s="201"/>
      <c r="N95" s="213"/>
    </row>
    <row r="96" spans="2:15" s="7" customFormat="1" ht="45" x14ac:dyDescent="0.25">
      <c r="B96" s="171"/>
      <c r="C96" s="58"/>
      <c r="D96" s="122" t="s">
        <v>134</v>
      </c>
      <c r="E96" s="115" t="s">
        <v>30</v>
      </c>
      <c r="F96" s="123">
        <v>4</v>
      </c>
      <c r="G96" s="104">
        <v>670.05</v>
      </c>
      <c r="H96" s="104">
        <f>F96*G96</f>
        <v>2680.2</v>
      </c>
      <c r="I96" s="106">
        <f t="shared" si="11"/>
        <v>0.3</v>
      </c>
      <c r="J96" s="105">
        <f t="shared" si="12"/>
        <v>3484.2599999999998</v>
      </c>
      <c r="K96" s="107">
        <v>44190</v>
      </c>
      <c r="L96" s="108" t="s">
        <v>34</v>
      </c>
      <c r="M96" s="109">
        <v>90798</v>
      </c>
      <c r="N96" s="213"/>
    </row>
    <row r="97" spans="2:14" s="7" customFormat="1" ht="45" x14ac:dyDescent="0.25">
      <c r="B97" s="171"/>
      <c r="C97" s="58"/>
      <c r="D97" s="122" t="s">
        <v>135</v>
      </c>
      <c r="E97" s="115" t="s">
        <v>33</v>
      </c>
      <c r="F97" s="123">
        <v>2.6</v>
      </c>
      <c r="G97" s="104">
        <v>313.94</v>
      </c>
      <c r="H97" s="104">
        <f>F97*G97</f>
        <v>816.24400000000003</v>
      </c>
      <c r="I97" s="106">
        <f t="shared" si="11"/>
        <v>0.3</v>
      </c>
      <c r="J97" s="105">
        <f t="shared" si="12"/>
        <v>1061.1172000000001</v>
      </c>
      <c r="K97" s="107">
        <v>44188</v>
      </c>
      <c r="L97" s="108" t="s">
        <v>34</v>
      </c>
      <c r="M97" s="109">
        <v>100674</v>
      </c>
      <c r="N97" s="213"/>
    </row>
    <row r="98" spans="2:14" s="7" customFormat="1" ht="45" x14ac:dyDescent="0.25">
      <c r="B98" s="171"/>
      <c r="C98" s="58"/>
      <c r="D98" s="122" t="s">
        <v>136</v>
      </c>
      <c r="E98" s="115" t="s">
        <v>33</v>
      </c>
      <c r="F98" s="123">
        <v>1</v>
      </c>
      <c r="G98" s="104">
        <v>313.94</v>
      </c>
      <c r="H98" s="104">
        <f>F98*G98</f>
        <v>313.94</v>
      </c>
      <c r="I98" s="106">
        <f t="shared" si="11"/>
        <v>0.3</v>
      </c>
      <c r="J98" s="105">
        <f t="shared" si="12"/>
        <v>408.12200000000001</v>
      </c>
      <c r="K98" s="107">
        <v>44189</v>
      </c>
      <c r="L98" s="108" t="s">
        <v>34</v>
      </c>
      <c r="M98" s="109">
        <v>100674</v>
      </c>
      <c r="N98" s="213"/>
    </row>
    <row r="99" spans="2:14" s="7" customFormat="1" ht="15.75" x14ac:dyDescent="0.25">
      <c r="B99" s="171"/>
      <c r="C99" s="58"/>
      <c r="D99" s="44"/>
      <c r="E99" s="45"/>
      <c r="F99" s="46"/>
      <c r="G99" s="58"/>
      <c r="H99" s="61"/>
      <c r="I99" s="61"/>
      <c r="J99" s="61"/>
      <c r="K99" s="58"/>
      <c r="L99" s="58"/>
      <c r="M99" s="172"/>
      <c r="N99" s="213"/>
    </row>
    <row r="100" spans="2:14" s="7" customFormat="1" ht="15.75" x14ac:dyDescent="0.25">
      <c r="B100" s="169" t="s">
        <v>137</v>
      </c>
      <c r="C100" s="55"/>
      <c r="D100" s="143" t="s">
        <v>138</v>
      </c>
      <c r="E100" s="143"/>
      <c r="F100" s="56"/>
      <c r="G100" s="55"/>
      <c r="H100" s="57">
        <f>SUM(H102:H109)</f>
        <v>4683.4903999999997</v>
      </c>
      <c r="I100" s="57"/>
      <c r="J100" s="57">
        <f>SUM(J102:J109)</f>
        <v>6088.5375200000008</v>
      </c>
      <c r="K100" s="55"/>
      <c r="L100" s="55"/>
      <c r="M100" s="170"/>
      <c r="N100" s="213"/>
    </row>
    <row r="101" spans="2:14" s="7" customFormat="1" ht="15.75" x14ac:dyDescent="0.25">
      <c r="B101" s="171"/>
      <c r="C101" s="58"/>
      <c r="D101" s="59"/>
      <c r="E101" s="59"/>
      <c r="F101" s="60"/>
      <c r="G101" s="58"/>
      <c r="H101" s="61"/>
      <c r="I101" s="61"/>
      <c r="J101" s="61"/>
      <c r="K101" s="58"/>
      <c r="L101" s="58"/>
      <c r="M101" s="172"/>
      <c r="N101" s="213"/>
    </row>
    <row r="102" spans="2:14" s="7" customFormat="1" ht="30" x14ac:dyDescent="0.25">
      <c r="B102" s="171"/>
      <c r="C102" s="58"/>
      <c r="D102" s="110" t="s">
        <v>139</v>
      </c>
      <c r="E102" s="115" t="s">
        <v>33</v>
      </c>
      <c r="F102" s="123">
        <v>82.32</v>
      </c>
      <c r="G102" s="104">
        <v>2.37</v>
      </c>
      <c r="H102" s="104">
        <f t="shared" ref="H102:H107" si="13">F102*G102</f>
        <v>195.0984</v>
      </c>
      <c r="I102" s="106">
        <f t="shared" ref="I102:I108" si="14">$K$7</f>
        <v>0.3</v>
      </c>
      <c r="J102" s="105">
        <f t="shared" ref="J102:J107" si="15">H102*(1+I102)</f>
        <v>253.62792000000002</v>
      </c>
      <c r="K102" s="107">
        <v>44168</v>
      </c>
      <c r="L102" s="108" t="s">
        <v>34</v>
      </c>
      <c r="M102" s="109">
        <v>88485</v>
      </c>
      <c r="N102" s="213"/>
    </row>
    <row r="103" spans="2:14" s="7" customFormat="1" ht="30" x14ac:dyDescent="0.25">
      <c r="B103" s="171"/>
      <c r="C103" s="58"/>
      <c r="D103" s="110" t="s">
        <v>140</v>
      </c>
      <c r="E103" s="115" t="s">
        <v>33</v>
      </c>
      <c r="F103" s="123">
        <v>43.79</v>
      </c>
      <c r="G103" s="104">
        <v>2.77</v>
      </c>
      <c r="H103" s="104">
        <f t="shared" si="13"/>
        <v>121.2983</v>
      </c>
      <c r="I103" s="106">
        <f t="shared" si="14"/>
        <v>0.3</v>
      </c>
      <c r="J103" s="105">
        <f t="shared" si="15"/>
        <v>157.68779000000001</v>
      </c>
      <c r="K103" s="107">
        <v>44169</v>
      </c>
      <c r="L103" s="108" t="s">
        <v>34</v>
      </c>
      <c r="M103" s="109">
        <v>88484</v>
      </c>
      <c r="N103" s="213"/>
    </row>
    <row r="104" spans="2:14" s="7" customFormat="1" ht="30" x14ac:dyDescent="0.25">
      <c r="B104" s="171"/>
      <c r="C104" s="58"/>
      <c r="D104" s="110" t="s">
        <v>141</v>
      </c>
      <c r="E104" s="115" t="s">
        <v>33</v>
      </c>
      <c r="F104" s="123">
        <v>82.32</v>
      </c>
      <c r="G104" s="104">
        <v>14.64</v>
      </c>
      <c r="H104" s="104">
        <f t="shared" si="13"/>
        <v>1205.1648</v>
      </c>
      <c r="I104" s="106">
        <f t="shared" si="14"/>
        <v>0.3</v>
      </c>
      <c r="J104" s="105">
        <f t="shared" si="15"/>
        <v>1566.71424</v>
      </c>
      <c r="K104" s="107">
        <v>44170</v>
      </c>
      <c r="L104" s="108" t="s">
        <v>34</v>
      </c>
      <c r="M104" s="109">
        <v>88497</v>
      </c>
      <c r="N104" s="213"/>
    </row>
    <row r="105" spans="2:14" s="7" customFormat="1" ht="30" x14ac:dyDescent="0.25">
      <c r="B105" s="171"/>
      <c r="C105" s="58"/>
      <c r="D105" s="110" t="s">
        <v>142</v>
      </c>
      <c r="E105" s="115" t="s">
        <v>33</v>
      </c>
      <c r="F105" s="123">
        <v>43.79</v>
      </c>
      <c r="G105" s="104">
        <v>26.64</v>
      </c>
      <c r="H105" s="104">
        <f t="shared" si="13"/>
        <v>1166.5655999999999</v>
      </c>
      <c r="I105" s="106">
        <f t="shared" si="14"/>
        <v>0.3</v>
      </c>
      <c r="J105" s="105">
        <f t="shared" si="15"/>
        <v>1516.5352799999998</v>
      </c>
      <c r="K105" s="107">
        <v>44171</v>
      </c>
      <c r="L105" s="108" t="s">
        <v>34</v>
      </c>
      <c r="M105" s="109">
        <v>88496</v>
      </c>
      <c r="N105" s="213"/>
    </row>
    <row r="106" spans="2:14" s="7" customFormat="1" ht="30" x14ac:dyDescent="0.25">
      <c r="B106" s="171"/>
      <c r="C106" s="58"/>
      <c r="D106" s="110" t="s">
        <v>143</v>
      </c>
      <c r="E106" s="115" t="s">
        <v>33</v>
      </c>
      <c r="F106" s="123">
        <v>82.32</v>
      </c>
      <c r="G106" s="104">
        <v>13.02</v>
      </c>
      <c r="H106" s="104">
        <f t="shared" si="13"/>
        <v>1071.8063999999999</v>
      </c>
      <c r="I106" s="106">
        <f t="shared" si="14"/>
        <v>0.3</v>
      </c>
      <c r="J106" s="105">
        <f t="shared" si="15"/>
        <v>1393.3483200000001</v>
      </c>
      <c r="K106" s="107">
        <v>44172</v>
      </c>
      <c r="L106" s="108" t="s">
        <v>34</v>
      </c>
      <c r="M106" s="109">
        <v>88489</v>
      </c>
      <c r="N106" s="215" t="s">
        <v>144</v>
      </c>
    </row>
    <row r="107" spans="2:14" s="7" customFormat="1" ht="30" x14ac:dyDescent="0.25">
      <c r="B107" s="171"/>
      <c r="C107" s="58"/>
      <c r="D107" s="110" t="s">
        <v>145</v>
      </c>
      <c r="E107" s="115" t="s">
        <v>33</v>
      </c>
      <c r="F107" s="123">
        <v>43.79</v>
      </c>
      <c r="G107" s="104">
        <v>14.91</v>
      </c>
      <c r="H107" s="104">
        <f t="shared" si="13"/>
        <v>652.90890000000002</v>
      </c>
      <c r="I107" s="106">
        <f t="shared" si="14"/>
        <v>0.3</v>
      </c>
      <c r="J107" s="105">
        <f t="shared" si="15"/>
        <v>848.7815700000001</v>
      </c>
      <c r="K107" s="107">
        <v>44173</v>
      </c>
      <c r="L107" s="108" t="s">
        <v>34</v>
      </c>
      <c r="M107" s="109">
        <v>88488</v>
      </c>
      <c r="N107" s="215" t="s">
        <v>144</v>
      </c>
    </row>
    <row r="108" spans="2:14" s="7" customFormat="1" ht="30" x14ac:dyDescent="0.25">
      <c r="B108" s="171"/>
      <c r="C108" s="58"/>
      <c r="D108" s="110" t="s">
        <v>146</v>
      </c>
      <c r="E108" s="126" t="s">
        <v>33</v>
      </c>
      <c r="F108" s="123">
        <v>10.08</v>
      </c>
      <c r="G108" s="104">
        <v>26.85</v>
      </c>
      <c r="H108" s="104">
        <f>F108*G108</f>
        <v>270.64800000000002</v>
      </c>
      <c r="I108" s="106">
        <f t="shared" si="14"/>
        <v>0.3</v>
      </c>
      <c r="J108" s="105">
        <f>H108*(1+I108)</f>
        <v>351.84240000000005</v>
      </c>
      <c r="K108" s="107">
        <v>44174</v>
      </c>
      <c r="L108" s="108" t="s">
        <v>34</v>
      </c>
      <c r="M108" s="109" t="s">
        <v>147</v>
      </c>
      <c r="N108" s="215" t="s">
        <v>144</v>
      </c>
    </row>
    <row r="109" spans="2:14" s="7" customFormat="1" ht="15.75" x14ac:dyDescent="0.25">
      <c r="B109" s="171"/>
      <c r="C109" s="58"/>
      <c r="D109" s="44"/>
      <c r="E109" s="45"/>
      <c r="F109" s="46"/>
      <c r="G109" s="47"/>
      <c r="H109" s="47"/>
      <c r="I109" s="34"/>
      <c r="J109" s="32"/>
      <c r="K109" s="67"/>
      <c r="L109" s="62"/>
      <c r="M109" s="177"/>
      <c r="N109" s="213"/>
    </row>
    <row r="110" spans="2:14" s="7" customFormat="1" ht="15.75" outlineLevel="1" x14ac:dyDescent="0.25">
      <c r="B110" s="178" t="s">
        <v>148</v>
      </c>
      <c r="C110" s="68"/>
      <c r="D110" s="69" t="s">
        <v>149</v>
      </c>
      <c r="E110" s="69"/>
      <c r="F110" s="70"/>
      <c r="G110" s="68"/>
      <c r="H110" s="71">
        <f>SUM(H112:H113)</f>
        <v>104.25999999999999</v>
      </c>
      <c r="I110" s="72"/>
      <c r="J110" s="71">
        <f>SUM(J112:J113)</f>
        <v>135.53800000000001</v>
      </c>
      <c r="K110" s="68"/>
      <c r="L110" s="68"/>
      <c r="M110" s="179"/>
      <c r="N110" s="209"/>
    </row>
    <row r="111" spans="2:14" s="7" customFormat="1" ht="15.75" outlineLevel="1" x14ac:dyDescent="0.25">
      <c r="B111" s="171"/>
      <c r="C111" s="58"/>
      <c r="D111" s="152"/>
      <c r="E111" s="152"/>
      <c r="F111" s="153"/>
      <c r="G111" s="154"/>
      <c r="H111" s="155"/>
      <c r="I111" s="156"/>
      <c r="J111" s="155"/>
      <c r="K111" s="157"/>
      <c r="L111" s="154"/>
      <c r="M111" s="180"/>
      <c r="N111" s="215" t="s">
        <v>150</v>
      </c>
    </row>
    <row r="112" spans="2:14" s="7" customFormat="1" ht="15.75" outlineLevel="1" x14ac:dyDescent="0.25">
      <c r="B112" s="171"/>
      <c r="C112" s="58"/>
      <c r="D112" s="132" t="s">
        <v>151</v>
      </c>
      <c r="E112" s="139" t="s">
        <v>152</v>
      </c>
      <c r="F112" s="123">
        <v>10</v>
      </c>
      <c r="G112" s="125">
        <v>4.01</v>
      </c>
      <c r="H112" s="125">
        <f>G112*F112</f>
        <v>40.099999999999994</v>
      </c>
      <c r="I112" s="106">
        <f>$K$7</f>
        <v>0.3</v>
      </c>
      <c r="J112" s="105">
        <f>H112*(1+I112)</f>
        <v>52.129999999999995</v>
      </c>
      <c r="K112" s="107">
        <v>44184</v>
      </c>
      <c r="L112" s="108" t="s">
        <v>34</v>
      </c>
      <c r="M112" s="144">
        <v>99603</v>
      </c>
      <c r="N112" s="209"/>
    </row>
    <row r="113" spans="2:14" s="7" customFormat="1" ht="15.75" outlineLevel="1" x14ac:dyDescent="0.25">
      <c r="B113" s="171"/>
      <c r="C113" s="58"/>
      <c r="D113" s="132" t="s">
        <v>153</v>
      </c>
      <c r="E113" s="139" t="s">
        <v>152</v>
      </c>
      <c r="F113" s="123">
        <v>16</v>
      </c>
      <c r="G113" s="125">
        <v>4.01</v>
      </c>
      <c r="H113" s="125">
        <f>G113*F113</f>
        <v>64.16</v>
      </c>
      <c r="I113" s="106">
        <f>$K$7</f>
        <v>0.3</v>
      </c>
      <c r="J113" s="105">
        <f>H113*(1+I113)</f>
        <v>83.408000000000001</v>
      </c>
      <c r="K113" s="107">
        <v>44184</v>
      </c>
      <c r="L113" s="108" t="s">
        <v>34</v>
      </c>
      <c r="M113" s="144">
        <v>99603</v>
      </c>
      <c r="N113" s="209"/>
    </row>
    <row r="114" spans="2:14" s="12" customFormat="1" ht="15.75" outlineLevel="1" x14ac:dyDescent="0.25">
      <c r="B114" s="181"/>
      <c r="C114" s="73"/>
      <c r="D114" s="145"/>
      <c r="E114" s="141"/>
      <c r="F114" s="140"/>
      <c r="G114" s="146"/>
      <c r="H114" s="146"/>
      <c r="I114" s="147"/>
      <c r="J114" s="148"/>
      <c r="K114" s="158"/>
      <c r="L114" s="151"/>
      <c r="M114" s="182"/>
      <c r="N114" s="212"/>
    </row>
    <row r="115" spans="2:14" s="5" customFormat="1" ht="16.5" thickBot="1" x14ac:dyDescent="0.3">
      <c r="B115" s="183"/>
      <c r="C115" s="184"/>
      <c r="D115" s="185"/>
      <c r="E115" s="186"/>
      <c r="F115" s="187"/>
      <c r="G115" s="188"/>
      <c r="H115" s="188"/>
      <c r="I115" s="189"/>
      <c r="J115" s="188"/>
      <c r="K115" s="190"/>
      <c r="L115" s="186"/>
      <c r="M115" s="191"/>
      <c r="N115" s="214"/>
    </row>
    <row r="116" spans="2:14" s="5" customFormat="1" x14ac:dyDescent="0.25">
      <c r="B116" s="6"/>
      <c r="C116" s="6"/>
      <c r="D116" s="2"/>
      <c r="E116" s="1"/>
      <c r="F116" s="18"/>
      <c r="G116" s="15"/>
      <c r="H116" s="15"/>
      <c r="I116" s="14"/>
      <c r="J116" s="15"/>
      <c r="K116" s="4"/>
      <c r="L116" s="1"/>
      <c r="M116" s="1"/>
      <c r="N116" s="214"/>
    </row>
    <row r="117" spans="2:14" s="5" customFormat="1" ht="15.75" thickBot="1" x14ac:dyDescent="0.3">
      <c r="B117" s="6"/>
      <c r="C117" s="6"/>
      <c r="D117" s="2"/>
      <c r="E117" s="1"/>
      <c r="F117" s="18"/>
      <c r="G117" s="15"/>
      <c r="H117" s="15"/>
      <c r="I117" s="14"/>
      <c r="J117" s="15"/>
      <c r="K117" s="4"/>
      <c r="L117" s="1"/>
      <c r="M117" s="1"/>
      <c r="N117" s="214"/>
    </row>
    <row r="118" spans="2:14" s="5" customFormat="1" ht="15.75" x14ac:dyDescent="0.25">
      <c r="B118" s="6"/>
      <c r="C118" s="6"/>
      <c r="D118" s="2"/>
      <c r="E118" s="1"/>
      <c r="F118" s="18"/>
      <c r="G118" s="15"/>
      <c r="H118" s="15"/>
      <c r="I118" s="16"/>
      <c r="J118" s="15"/>
      <c r="K118" s="411" t="s">
        <v>3</v>
      </c>
      <c r="L118" s="412"/>
      <c r="N118" s="214"/>
    </row>
    <row r="119" spans="2:14" ht="15.75" x14ac:dyDescent="0.25">
      <c r="K119" s="409" t="s">
        <v>5</v>
      </c>
      <c r="L119" s="410"/>
    </row>
    <row r="120" spans="2:14" x14ac:dyDescent="0.2">
      <c r="K120" s="88" t="s">
        <v>7</v>
      </c>
      <c r="L120" s="89">
        <f>G6</f>
        <v>205528.12558500006</v>
      </c>
    </row>
    <row r="121" spans="2:14" ht="15.75" thickBot="1" x14ac:dyDescent="0.25">
      <c r="K121" s="90" t="s">
        <v>11</v>
      </c>
      <c r="L121" s="91">
        <f>G7</f>
        <v>267186.56326049985</v>
      </c>
    </row>
  </sheetData>
  <autoFilter ref="A13:O115" xr:uid="{00000000-0009-0000-0000-000000000000}"/>
  <mergeCells count="11">
    <mergeCell ref="K119:L119"/>
    <mergeCell ref="K118:L118"/>
    <mergeCell ref="K11:M11"/>
    <mergeCell ref="L12:M12"/>
    <mergeCell ref="B2:M2"/>
    <mergeCell ref="F5:G5"/>
    <mergeCell ref="F4:G4"/>
    <mergeCell ref="J4:M4"/>
    <mergeCell ref="B9:M9"/>
    <mergeCell ref="B8:C8"/>
    <mergeCell ref="B4:C5"/>
  </mergeCells>
  <phoneticPr fontId="12" type="noConversion"/>
  <printOptions horizontalCentered="1"/>
  <pageMargins left="0" right="0" top="0" bottom="0" header="0.31496062992125984" footer="0.31496062992125984"/>
  <pageSetup paperSize="9" scale="59" fitToHeight="10" orientation="landscape" horizontalDpi="4294967293" verticalDpi="4294967293" r:id="rId1"/>
  <headerFooter alignWithMargins="0"/>
  <rowBreaks count="1" manualBreakCount="1">
    <brk id="47"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tabColor theme="3" tint="0.59999389629810485"/>
    <pageSetUpPr fitToPage="1"/>
  </sheetPr>
  <dimension ref="B1:BL814"/>
  <sheetViews>
    <sheetView tabSelected="1" zoomScale="50" zoomScaleNormal="50" workbookViewId="0">
      <selection activeCell="E5" sqref="E5:G5"/>
    </sheetView>
  </sheetViews>
  <sheetFormatPr defaultColWidth="11.42578125" defaultRowHeight="15.75" x14ac:dyDescent="0.25"/>
  <cols>
    <col min="1" max="1" width="2.7109375" style="218" customWidth="1"/>
    <col min="2" max="2" width="11.42578125" style="288" hidden="1" customWidth="1"/>
    <col min="3" max="3" width="13" style="288" customWidth="1"/>
    <col min="4" max="4" width="59.140625" style="218" customWidth="1"/>
    <col min="5" max="5" width="12.140625" style="288" customWidth="1"/>
    <col min="6" max="6" width="16" style="289" bestFit="1" customWidth="1"/>
    <col min="7" max="7" width="22.140625" style="289" customWidth="1"/>
    <col min="8" max="8" width="17.42578125" style="289" customWidth="1"/>
    <col min="9" max="9" width="20.42578125" style="290" customWidth="1"/>
    <col min="10" max="10" width="24.140625" style="290" bestFit="1" customWidth="1"/>
    <col min="11" max="11" width="24.42578125" style="290" bestFit="1" customWidth="1"/>
    <col min="12" max="12" width="29.28515625" style="290" customWidth="1"/>
    <col min="13" max="13" width="10.140625" style="292" customWidth="1"/>
    <col min="14" max="14" width="25.7109375" style="290" customWidth="1"/>
    <col min="15" max="15" width="19.28515625" style="293" bestFit="1" customWidth="1"/>
    <col min="16" max="16" width="31.140625" style="291" customWidth="1"/>
    <col min="17" max="17" width="18.28515625" style="288" customWidth="1"/>
    <col min="18" max="18" width="14.5703125" style="392" bestFit="1" customWidth="1"/>
    <col min="19" max="64" width="11.42578125" style="392"/>
    <col min="65" max="16384" width="11.42578125" style="218"/>
  </cols>
  <sheetData>
    <row r="1" spans="2:64" ht="16.5" thickBot="1" x14ac:dyDescent="0.3"/>
    <row r="2" spans="2:64" ht="35.25" customHeight="1" thickBot="1" x14ac:dyDescent="0.3">
      <c r="B2" s="441" t="s">
        <v>154</v>
      </c>
      <c r="C2" s="442"/>
      <c r="D2" s="442"/>
      <c r="E2" s="442"/>
      <c r="F2" s="442"/>
      <c r="G2" s="442"/>
      <c r="H2" s="442"/>
      <c r="I2" s="442"/>
      <c r="J2" s="442"/>
      <c r="K2" s="442"/>
      <c r="L2" s="442"/>
      <c r="M2" s="442"/>
      <c r="N2" s="442"/>
      <c r="O2" s="442"/>
      <c r="P2" s="442"/>
      <c r="Q2" s="443"/>
      <c r="R2" s="405"/>
    </row>
    <row r="3" spans="2:64" ht="18.75" customHeight="1" x14ac:dyDescent="0.25">
      <c r="B3" s="363"/>
      <c r="C3" s="364"/>
      <c r="D3" s="364"/>
      <c r="E3" s="364"/>
      <c r="F3" s="364"/>
      <c r="G3" s="364"/>
      <c r="H3" s="364"/>
      <c r="I3" s="364"/>
      <c r="J3" s="364"/>
      <c r="K3" s="364"/>
      <c r="L3" s="364"/>
      <c r="M3" s="364"/>
      <c r="N3" s="364"/>
      <c r="O3" s="364"/>
      <c r="P3" s="364"/>
      <c r="Q3" s="365"/>
    </row>
    <row r="4" spans="2:64" s="217" customFormat="1" x14ac:dyDescent="0.25">
      <c r="B4" s="444"/>
      <c r="C4" s="445"/>
      <c r="D4" s="366" t="s">
        <v>2</v>
      </c>
      <c r="E4" s="366"/>
      <c r="F4" s="366"/>
      <c r="G4" s="366"/>
      <c r="H4" s="366"/>
      <c r="I4" s="366"/>
      <c r="J4" s="366"/>
      <c r="K4" s="366"/>
      <c r="L4" s="366"/>
      <c r="M4" s="366"/>
      <c r="N4" s="446"/>
      <c r="O4" s="446"/>
      <c r="P4" s="446"/>
      <c r="Q4" s="447"/>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406"/>
      <c r="BL4" s="406"/>
    </row>
    <row r="5" spans="2:64" x14ac:dyDescent="0.25">
      <c r="B5" s="444"/>
      <c r="C5" s="445"/>
      <c r="D5" s="366" t="s">
        <v>359</v>
      </c>
      <c r="E5" s="427" t="s">
        <v>360</v>
      </c>
      <c r="F5" s="427"/>
      <c r="G5" s="427"/>
      <c r="H5" s="367"/>
      <c r="I5" s="367"/>
      <c r="J5" s="367"/>
      <c r="K5" s="367"/>
      <c r="L5" s="367"/>
      <c r="M5" s="366"/>
      <c r="N5" s="368" t="s">
        <v>8</v>
      </c>
      <c r="O5" s="369">
        <v>44743</v>
      </c>
      <c r="P5" s="368" t="s">
        <v>9</v>
      </c>
      <c r="Q5" s="370">
        <v>44875</v>
      </c>
    </row>
    <row r="6" spans="2:64" x14ac:dyDescent="0.25">
      <c r="B6" s="371"/>
      <c r="C6" s="372"/>
      <c r="D6" s="366" t="s">
        <v>155</v>
      </c>
      <c r="E6" s="426" t="s">
        <v>361</v>
      </c>
      <c r="F6" s="426"/>
      <c r="G6" s="426"/>
      <c r="H6" s="367"/>
      <c r="I6" s="367"/>
      <c r="J6" s="367"/>
      <c r="K6" s="367"/>
      <c r="L6" s="367"/>
      <c r="M6" s="366"/>
      <c r="N6" s="368" t="s">
        <v>12</v>
      </c>
      <c r="O6" s="373">
        <v>0.2208</v>
      </c>
      <c r="P6" s="368"/>
      <c r="Q6" s="374"/>
    </row>
    <row r="7" spans="2:64" x14ac:dyDescent="0.25">
      <c r="B7" s="371"/>
      <c r="C7" s="372"/>
      <c r="D7" s="366"/>
      <c r="E7" s="367"/>
      <c r="F7" s="367"/>
      <c r="G7" s="367"/>
      <c r="H7" s="367"/>
      <c r="I7" s="367"/>
      <c r="J7" s="367"/>
      <c r="K7" s="367"/>
      <c r="L7" s="367"/>
      <c r="M7" s="366"/>
      <c r="N7" s="375" t="s">
        <v>156</v>
      </c>
      <c r="O7" s="373">
        <v>0.18129999999999999</v>
      </c>
      <c r="P7" s="376" t="s">
        <v>157</v>
      </c>
      <c r="Q7" s="377"/>
    </row>
    <row r="8" spans="2:64" ht="16.5" thickBot="1" x14ac:dyDescent="0.3">
      <c r="B8" s="432"/>
      <c r="C8" s="433"/>
      <c r="D8" s="378"/>
      <c r="E8" s="379"/>
      <c r="F8" s="379"/>
      <c r="G8" s="379"/>
      <c r="H8" s="379"/>
      <c r="I8" s="380"/>
      <c r="J8" s="380"/>
      <c r="K8" s="380"/>
      <c r="L8" s="380"/>
      <c r="M8" s="381"/>
      <c r="N8" s="378"/>
      <c r="O8" s="378"/>
      <c r="P8" s="378"/>
      <c r="Q8" s="382"/>
    </row>
    <row r="9" spans="2:64" ht="21" customHeight="1" thickBot="1" x14ac:dyDescent="0.3">
      <c r="B9" s="434" t="s">
        <v>158</v>
      </c>
      <c r="C9" s="435"/>
      <c r="D9" s="435"/>
      <c r="E9" s="435"/>
      <c r="F9" s="435"/>
      <c r="G9" s="435"/>
      <c r="H9" s="435"/>
      <c r="I9" s="435"/>
      <c r="J9" s="435"/>
      <c r="K9" s="435"/>
      <c r="L9" s="435"/>
      <c r="M9" s="435"/>
      <c r="N9" s="435"/>
      <c r="O9" s="435"/>
      <c r="P9" s="435"/>
      <c r="Q9" s="436"/>
    </row>
    <row r="10" spans="2:64" ht="21.75" thickTop="1" x14ac:dyDescent="0.25">
      <c r="B10" s="294" t="s">
        <v>159</v>
      </c>
      <c r="C10" s="295"/>
      <c r="D10" s="295"/>
      <c r="E10" s="295"/>
      <c r="F10" s="295"/>
      <c r="G10" s="295"/>
      <c r="H10" s="295"/>
      <c r="I10" s="295"/>
      <c r="J10" s="295"/>
      <c r="K10" s="295"/>
      <c r="L10" s="295"/>
      <c r="M10" s="295"/>
      <c r="N10" s="295"/>
      <c r="O10" s="295"/>
      <c r="P10" s="295"/>
      <c r="Q10" s="298"/>
    </row>
    <row r="11" spans="2:64" ht="12" customHeight="1" x14ac:dyDescent="0.25">
      <c r="B11" s="273"/>
      <c r="C11" s="274"/>
      <c r="D11" s="274"/>
      <c r="E11" s="274"/>
      <c r="F11" s="275"/>
      <c r="G11" s="429" t="s">
        <v>160</v>
      </c>
      <c r="H11" s="430"/>
      <c r="I11" s="431"/>
      <c r="J11" s="429" t="s">
        <v>160</v>
      </c>
      <c r="K11" s="430"/>
      <c r="L11" s="431"/>
      <c r="M11" s="274"/>
      <c r="N11" s="276" t="s">
        <v>14</v>
      </c>
      <c r="O11" s="437" t="s">
        <v>15</v>
      </c>
      <c r="P11" s="437"/>
      <c r="Q11" s="438"/>
    </row>
    <row r="12" spans="2:64" ht="24.75" customHeight="1" x14ac:dyDescent="0.25">
      <c r="B12" s="277" t="s">
        <v>16</v>
      </c>
      <c r="C12" s="278" t="s">
        <v>17</v>
      </c>
      <c r="D12" s="279" t="s">
        <v>18</v>
      </c>
      <c r="E12" s="280" t="s">
        <v>19</v>
      </c>
      <c r="F12" s="281" t="s">
        <v>20</v>
      </c>
      <c r="G12" s="281" t="s">
        <v>161</v>
      </c>
      <c r="H12" s="281" t="s">
        <v>162</v>
      </c>
      <c r="I12" s="282" t="s">
        <v>163</v>
      </c>
      <c r="J12" s="281" t="s">
        <v>161</v>
      </c>
      <c r="K12" s="281" t="s">
        <v>162</v>
      </c>
      <c r="L12" s="282" t="s">
        <v>164</v>
      </c>
      <c r="M12" s="283" t="s">
        <v>23</v>
      </c>
      <c r="N12" s="282" t="s">
        <v>24</v>
      </c>
      <c r="O12" s="284" t="s">
        <v>25</v>
      </c>
      <c r="P12" s="439" t="s">
        <v>26</v>
      </c>
      <c r="Q12" s="440"/>
    </row>
    <row r="13" spans="2:64" ht="16.5" thickBot="1" x14ac:dyDescent="0.3">
      <c r="B13" s="317"/>
      <c r="C13" s="318"/>
      <c r="D13" s="319"/>
      <c r="E13" s="320"/>
      <c r="F13" s="321"/>
      <c r="G13" s="321"/>
      <c r="H13" s="321"/>
      <c r="I13" s="322"/>
      <c r="J13" s="321"/>
      <c r="K13" s="321"/>
      <c r="L13" s="322"/>
      <c r="M13" s="323"/>
      <c r="N13" s="322"/>
      <c r="O13" s="324"/>
      <c r="P13" s="325"/>
      <c r="Q13" s="326"/>
    </row>
    <row r="14" spans="2:64" s="285" customFormat="1" x14ac:dyDescent="0.25">
      <c r="B14" s="327" t="s">
        <v>27</v>
      </c>
      <c r="C14" s="328"/>
      <c r="D14" s="329" t="s">
        <v>165</v>
      </c>
      <c r="E14" s="329"/>
      <c r="F14" s="330"/>
      <c r="G14" s="330"/>
      <c r="H14" s="330"/>
      <c r="I14" s="328"/>
      <c r="J14" s="331">
        <f>SUM(J15:J28)</f>
        <v>17896.63</v>
      </c>
      <c r="K14" s="331">
        <f>SUM(K15:K28)</f>
        <v>64341.130000000005</v>
      </c>
      <c r="L14" s="331">
        <f>SUM(L15:L28)</f>
        <v>82237.760000000009</v>
      </c>
      <c r="M14" s="332"/>
      <c r="N14" s="331">
        <f>SUM(N15:N28)</f>
        <v>100396.90588322023</v>
      </c>
      <c r="O14" s="329"/>
      <c r="P14" s="329"/>
      <c r="Q14" s="333"/>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c r="BC14" s="407"/>
      <c r="BD14" s="407"/>
      <c r="BE14" s="407"/>
      <c r="BF14" s="407"/>
      <c r="BG14" s="407"/>
      <c r="BH14" s="407"/>
      <c r="BI14" s="407"/>
      <c r="BJ14" s="407"/>
      <c r="BK14" s="407"/>
      <c r="BL14" s="407"/>
    </row>
    <row r="15" spans="2:64" s="285" customFormat="1" x14ac:dyDescent="0.25">
      <c r="B15" s="224"/>
      <c r="C15" s="225"/>
      <c r="D15" s="334"/>
      <c r="E15" s="335"/>
      <c r="F15" s="240"/>
      <c r="G15" s="310"/>
      <c r="H15" s="310"/>
      <c r="I15" s="310"/>
      <c r="J15" s="310"/>
      <c r="K15" s="310"/>
      <c r="L15" s="310"/>
      <c r="M15" s="241"/>
      <c r="N15" s="336"/>
      <c r="O15" s="337"/>
      <c r="P15" s="338"/>
      <c r="Q15" s="230"/>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c r="BC15" s="407"/>
      <c r="BD15" s="407"/>
      <c r="BE15" s="407"/>
      <c r="BF15" s="407"/>
      <c r="BG15" s="407"/>
      <c r="BH15" s="407"/>
      <c r="BI15" s="407"/>
      <c r="BJ15" s="407"/>
      <c r="BK15" s="407"/>
      <c r="BL15" s="407"/>
    </row>
    <row r="16" spans="2:64" s="285" customFormat="1" x14ac:dyDescent="0.25">
      <c r="B16" s="224"/>
      <c r="C16" s="225" t="s">
        <v>166</v>
      </c>
      <c r="D16" s="339" t="s">
        <v>291</v>
      </c>
      <c r="E16" s="340" t="s">
        <v>292</v>
      </c>
      <c r="F16" s="242">
        <v>1</v>
      </c>
      <c r="G16" s="296">
        <v>233.94</v>
      </c>
      <c r="H16" s="296">
        <v>0</v>
      </c>
      <c r="I16" s="341">
        <v>233.94</v>
      </c>
      <c r="J16" s="296">
        <v>233.94</v>
      </c>
      <c r="K16" s="296">
        <v>0</v>
      </c>
      <c r="L16" s="341">
        <v>233.94</v>
      </c>
      <c r="M16" s="227">
        <v>0.22081274931637518</v>
      </c>
      <c r="N16" s="341">
        <v>285.59693457507279</v>
      </c>
      <c r="O16" s="342">
        <v>44743</v>
      </c>
      <c r="P16" s="344" t="s">
        <v>167</v>
      </c>
      <c r="Q16" s="230"/>
      <c r="R16" s="407"/>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row>
    <row r="17" spans="2:64" s="285" customFormat="1" ht="63" x14ac:dyDescent="0.25">
      <c r="B17" s="224"/>
      <c r="C17" s="225" t="s">
        <v>168</v>
      </c>
      <c r="D17" s="360" t="s">
        <v>355</v>
      </c>
      <c r="E17" s="340" t="s">
        <v>339</v>
      </c>
      <c r="F17" s="242">
        <v>3</v>
      </c>
      <c r="G17" s="296">
        <v>610</v>
      </c>
      <c r="H17" s="296">
        <v>0</v>
      </c>
      <c r="I17" s="341">
        <v>610</v>
      </c>
      <c r="J17" s="296">
        <v>1830</v>
      </c>
      <c r="K17" s="296">
        <v>0</v>
      </c>
      <c r="L17" s="341">
        <v>1830</v>
      </c>
      <c r="M17" s="227">
        <v>0.22081274931637518</v>
      </c>
      <c r="N17" s="341">
        <v>2234.0873312489666</v>
      </c>
      <c r="O17" s="342">
        <v>44743</v>
      </c>
      <c r="P17" s="344" t="s">
        <v>169</v>
      </c>
      <c r="Q17" s="230"/>
      <c r="R17" s="407"/>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407"/>
      <c r="BF17" s="407"/>
      <c r="BG17" s="407"/>
      <c r="BH17" s="407"/>
      <c r="BI17" s="407"/>
      <c r="BJ17" s="407"/>
      <c r="BK17" s="407"/>
      <c r="BL17" s="407"/>
    </row>
    <row r="18" spans="2:64" s="285" customFormat="1" ht="47.25" x14ac:dyDescent="0.25">
      <c r="B18" s="224"/>
      <c r="C18" s="225" t="s">
        <v>170</v>
      </c>
      <c r="D18" s="360" t="s">
        <v>356</v>
      </c>
      <c r="E18" s="340" t="s">
        <v>339</v>
      </c>
      <c r="F18" s="242">
        <v>3</v>
      </c>
      <c r="G18" s="296">
        <v>692.6</v>
      </c>
      <c r="H18" s="296">
        <v>0</v>
      </c>
      <c r="I18" s="341">
        <v>692.6</v>
      </c>
      <c r="J18" s="296">
        <v>2077.8000000000002</v>
      </c>
      <c r="K18" s="296">
        <v>0</v>
      </c>
      <c r="L18" s="341">
        <v>2077.8000000000002</v>
      </c>
      <c r="M18" s="227">
        <v>0.22081274931637518</v>
      </c>
      <c r="N18" s="341">
        <v>2536.6047305295647</v>
      </c>
      <c r="O18" s="342">
        <v>44743</v>
      </c>
      <c r="P18" s="344" t="s">
        <v>169</v>
      </c>
      <c r="Q18" s="230"/>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407"/>
      <c r="BG18" s="407"/>
      <c r="BH18" s="407"/>
      <c r="BI18" s="407"/>
      <c r="BJ18" s="407"/>
      <c r="BK18" s="407"/>
      <c r="BL18" s="407"/>
    </row>
    <row r="19" spans="2:64" s="285" customFormat="1" ht="31.5" x14ac:dyDescent="0.25">
      <c r="B19" s="224"/>
      <c r="C19" s="225" t="s">
        <v>171</v>
      </c>
      <c r="D19" s="339" t="s">
        <v>340</v>
      </c>
      <c r="E19" s="340" t="s">
        <v>295</v>
      </c>
      <c r="F19" s="242">
        <v>4</v>
      </c>
      <c r="G19" s="296">
        <v>1026.67</v>
      </c>
      <c r="H19" s="296">
        <v>0</v>
      </c>
      <c r="I19" s="341">
        <v>1026.67</v>
      </c>
      <c r="J19" s="296">
        <v>4106.68</v>
      </c>
      <c r="K19" s="296">
        <v>0</v>
      </c>
      <c r="L19" s="341">
        <v>4106.68</v>
      </c>
      <c r="M19" s="227">
        <v>0.22081274931637518</v>
      </c>
      <c r="N19" s="341">
        <v>5013.487301362572</v>
      </c>
      <c r="O19" s="342">
        <v>44805</v>
      </c>
      <c r="P19" s="344" t="s">
        <v>172</v>
      </c>
      <c r="Q19" s="230"/>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7"/>
      <c r="BC19" s="407"/>
      <c r="BD19" s="407"/>
      <c r="BE19" s="407"/>
      <c r="BF19" s="407"/>
      <c r="BG19" s="407"/>
      <c r="BH19" s="407"/>
      <c r="BI19" s="407"/>
      <c r="BJ19" s="407"/>
      <c r="BK19" s="407"/>
      <c r="BL19" s="407"/>
    </row>
    <row r="20" spans="2:64" s="285" customFormat="1" x14ac:dyDescent="0.25">
      <c r="B20" s="224"/>
      <c r="C20" s="225" t="s">
        <v>173</v>
      </c>
      <c r="D20" s="339" t="s">
        <v>293</v>
      </c>
      <c r="E20" s="340" t="s">
        <v>148</v>
      </c>
      <c r="F20" s="242">
        <v>8</v>
      </c>
      <c r="G20" s="296">
        <v>1.54</v>
      </c>
      <c r="H20" s="296">
        <v>116.35</v>
      </c>
      <c r="I20" s="341">
        <v>117.89</v>
      </c>
      <c r="J20" s="296">
        <v>12.32</v>
      </c>
      <c r="K20" s="296">
        <v>930.8</v>
      </c>
      <c r="L20" s="341">
        <v>943.12</v>
      </c>
      <c r="M20" s="227">
        <v>0.22081274931637518</v>
      </c>
      <c r="N20" s="341">
        <v>1151.3729201352598</v>
      </c>
      <c r="O20" s="342">
        <v>44743</v>
      </c>
      <c r="P20" s="344" t="s">
        <v>169</v>
      </c>
      <c r="Q20" s="230"/>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7"/>
      <c r="BI20" s="407"/>
      <c r="BJ20" s="407"/>
      <c r="BK20" s="407"/>
      <c r="BL20" s="407"/>
    </row>
    <row r="21" spans="2:64" s="285" customFormat="1" ht="31.5" x14ac:dyDescent="0.25">
      <c r="B21" s="224"/>
      <c r="C21" s="225" t="s">
        <v>174</v>
      </c>
      <c r="D21" s="339" t="s">
        <v>294</v>
      </c>
      <c r="E21" s="340" t="s">
        <v>295</v>
      </c>
      <c r="F21" s="242">
        <v>1</v>
      </c>
      <c r="G21" s="296">
        <v>1149.3699999999999</v>
      </c>
      <c r="H21" s="296">
        <v>168.05</v>
      </c>
      <c r="I21" s="341">
        <v>1317.4199999999998</v>
      </c>
      <c r="J21" s="296">
        <v>1149.3699999999999</v>
      </c>
      <c r="K21" s="296">
        <v>168.05</v>
      </c>
      <c r="L21" s="341">
        <v>1317.4199999999998</v>
      </c>
      <c r="M21" s="227">
        <v>0.22081274931637518</v>
      </c>
      <c r="N21" s="341">
        <v>1608.3231322043789</v>
      </c>
      <c r="O21" s="342">
        <v>44743</v>
      </c>
      <c r="P21" s="344" t="s">
        <v>169</v>
      </c>
      <c r="Q21" s="230"/>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7"/>
      <c r="BC21" s="407"/>
      <c r="BD21" s="407"/>
      <c r="BE21" s="407"/>
      <c r="BF21" s="407"/>
      <c r="BG21" s="407"/>
      <c r="BH21" s="407"/>
      <c r="BI21" s="407"/>
      <c r="BJ21" s="407"/>
      <c r="BK21" s="407"/>
      <c r="BL21" s="407"/>
    </row>
    <row r="22" spans="2:64" s="285" customFormat="1" ht="31.5" x14ac:dyDescent="0.25">
      <c r="B22" s="224"/>
      <c r="C22" s="225">
        <v>90777</v>
      </c>
      <c r="D22" s="339" t="s">
        <v>276</v>
      </c>
      <c r="E22" s="340" t="s">
        <v>148</v>
      </c>
      <c r="F22" s="242">
        <v>264</v>
      </c>
      <c r="G22" s="296">
        <v>1.54</v>
      </c>
      <c r="H22" s="296">
        <v>101.91</v>
      </c>
      <c r="I22" s="341">
        <v>103.45</v>
      </c>
      <c r="J22" s="296">
        <v>406.56</v>
      </c>
      <c r="K22" s="296">
        <v>26904.239999999998</v>
      </c>
      <c r="L22" s="341">
        <v>27310.799999999999</v>
      </c>
      <c r="M22" s="227">
        <v>0.22081274931637518</v>
      </c>
      <c r="N22" s="341">
        <v>33341.372834029658</v>
      </c>
      <c r="O22" s="342">
        <v>44743</v>
      </c>
      <c r="P22" s="344" t="s">
        <v>34</v>
      </c>
      <c r="Q22" s="230"/>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7"/>
      <c r="BA22" s="407"/>
      <c r="BB22" s="407"/>
      <c r="BC22" s="407"/>
      <c r="BD22" s="407"/>
      <c r="BE22" s="407"/>
      <c r="BF22" s="407"/>
      <c r="BG22" s="407"/>
      <c r="BH22" s="407"/>
      <c r="BI22" s="407"/>
      <c r="BJ22" s="407"/>
      <c r="BK22" s="407"/>
      <c r="BL22" s="407"/>
    </row>
    <row r="23" spans="2:64" s="285" customFormat="1" x14ac:dyDescent="0.25">
      <c r="B23" s="224"/>
      <c r="C23" s="225">
        <v>94295</v>
      </c>
      <c r="D23" s="339" t="s">
        <v>277</v>
      </c>
      <c r="E23" s="340" t="s">
        <v>285</v>
      </c>
      <c r="F23" s="242">
        <v>2</v>
      </c>
      <c r="G23" s="296">
        <v>385.67</v>
      </c>
      <c r="H23" s="296">
        <v>11819.69</v>
      </c>
      <c r="I23" s="341">
        <v>12205.36</v>
      </c>
      <c r="J23" s="296">
        <v>771.34</v>
      </c>
      <c r="K23" s="296">
        <v>23639.38</v>
      </c>
      <c r="L23" s="341">
        <v>24410.720000000001</v>
      </c>
      <c r="M23" s="227">
        <v>0.22081274931637518</v>
      </c>
      <c r="N23" s="341">
        <v>29800.918195992228</v>
      </c>
      <c r="O23" s="342">
        <v>44743</v>
      </c>
      <c r="P23" s="344" t="s">
        <v>34</v>
      </c>
      <c r="Q23" s="230"/>
      <c r="R23" s="407"/>
      <c r="S23" s="407"/>
      <c r="T23" s="407"/>
      <c r="U23" s="407"/>
      <c r="V23" s="407"/>
      <c r="W23" s="407"/>
      <c r="X23" s="407"/>
      <c r="Y23" s="407"/>
      <c r="Z23" s="407"/>
      <c r="AA23" s="407"/>
      <c r="AB23" s="407"/>
      <c r="AC23" s="407"/>
      <c r="AD23" s="407"/>
      <c r="AE23" s="407"/>
      <c r="AF23" s="407"/>
      <c r="AG23" s="407"/>
      <c r="AH23" s="407"/>
      <c r="AI23" s="407"/>
      <c r="AJ23" s="407"/>
      <c r="AK23" s="407"/>
      <c r="AL23" s="407"/>
      <c r="AM23" s="407"/>
      <c r="AN23" s="407"/>
      <c r="AO23" s="407"/>
      <c r="AP23" s="407"/>
      <c r="AQ23" s="407"/>
      <c r="AR23" s="407"/>
      <c r="AS23" s="407"/>
      <c r="AT23" s="407"/>
      <c r="AU23" s="407"/>
      <c r="AV23" s="407"/>
      <c r="AW23" s="407"/>
      <c r="AX23" s="407"/>
      <c r="AY23" s="407"/>
      <c r="AZ23" s="407"/>
      <c r="BA23" s="407"/>
      <c r="BB23" s="407"/>
      <c r="BC23" s="407"/>
      <c r="BD23" s="407"/>
      <c r="BE23" s="407"/>
      <c r="BF23" s="407"/>
      <c r="BG23" s="407"/>
      <c r="BH23" s="407"/>
      <c r="BI23" s="407"/>
      <c r="BJ23" s="407"/>
      <c r="BK23" s="407"/>
      <c r="BL23" s="407"/>
    </row>
    <row r="24" spans="2:64" s="285" customFormat="1" ht="47.25" x14ac:dyDescent="0.25">
      <c r="B24" s="224"/>
      <c r="C24" s="225" t="s">
        <v>175</v>
      </c>
      <c r="D24" s="339" t="s">
        <v>338</v>
      </c>
      <c r="E24" s="340" t="s">
        <v>259</v>
      </c>
      <c r="F24" s="242">
        <v>25</v>
      </c>
      <c r="G24" s="296">
        <v>159.63999999999999</v>
      </c>
      <c r="H24" s="296">
        <v>55.62</v>
      </c>
      <c r="I24" s="341">
        <v>215.26</v>
      </c>
      <c r="J24" s="296">
        <v>3990.9999999999995</v>
      </c>
      <c r="K24" s="296">
        <v>1390.5</v>
      </c>
      <c r="L24" s="341">
        <v>5381.5</v>
      </c>
      <c r="M24" s="227">
        <v>0.22081274931637518</v>
      </c>
      <c r="N24" s="341">
        <v>6569.8038104460729</v>
      </c>
      <c r="O24" s="342">
        <v>44743</v>
      </c>
      <c r="P24" s="344" t="s">
        <v>169</v>
      </c>
      <c r="Q24" s="230"/>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407"/>
      <c r="BL24" s="407"/>
    </row>
    <row r="25" spans="2:64" s="285" customFormat="1" x14ac:dyDescent="0.25">
      <c r="B25" s="224"/>
      <c r="C25" s="225" t="s">
        <v>176</v>
      </c>
      <c r="D25" s="339" t="s">
        <v>296</v>
      </c>
      <c r="E25" s="340" t="s">
        <v>148</v>
      </c>
      <c r="F25" s="242">
        <v>88</v>
      </c>
      <c r="G25" s="296">
        <v>1.54</v>
      </c>
      <c r="H25" s="296">
        <v>116</v>
      </c>
      <c r="I25" s="341">
        <v>117.54</v>
      </c>
      <c r="J25" s="296">
        <v>135.52000000000001</v>
      </c>
      <c r="K25" s="296">
        <v>10208</v>
      </c>
      <c r="L25" s="341">
        <v>10343.52</v>
      </c>
      <c r="M25" s="227">
        <v>0.22081274931637518</v>
      </c>
      <c r="N25" s="341">
        <v>12627.501088808913</v>
      </c>
      <c r="O25" s="342">
        <v>44743</v>
      </c>
      <c r="P25" s="344" t="s">
        <v>169</v>
      </c>
      <c r="Q25" s="230"/>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7"/>
      <c r="AT25" s="407"/>
      <c r="AU25" s="407"/>
      <c r="AV25" s="407"/>
      <c r="AW25" s="407"/>
      <c r="AX25" s="407"/>
      <c r="AY25" s="407"/>
      <c r="AZ25" s="407"/>
      <c r="BA25" s="407"/>
      <c r="BB25" s="407"/>
      <c r="BC25" s="407"/>
      <c r="BD25" s="407"/>
      <c r="BE25" s="407"/>
      <c r="BF25" s="407"/>
      <c r="BG25" s="407"/>
      <c r="BH25" s="407"/>
      <c r="BI25" s="407"/>
      <c r="BJ25" s="407"/>
      <c r="BK25" s="407"/>
      <c r="BL25" s="407"/>
    </row>
    <row r="26" spans="2:64" s="285" customFormat="1" x14ac:dyDescent="0.25">
      <c r="B26" s="224"/>
      <c r="C26" s="225" t="s">
        <v>177</v>
      </c>
      <c r="D26" s="339" t="s">
        <v>297</v>
      </c>
      <c r="E26" s="340" t="s">
        <v>295</v>
      </c>
      <c r="F26" s="242">
        <v>1</v>
      </c>
      <c r="G26" s="296">
        <v>545.41999999999996</v>
      </c>
      <c r="H26" s="296">
        <v>1100.1600000000001</v>
      </c>
      <c r="I26" s="296">
        <v>1645.58</v>
      </c>
      <c r="J26" s="296">
        <v>545.41999999999996</v>
      </c>
      <c r="K26" s="296">
        <v>1100.1600000000001</v>
      </c>
      <c r="L26" s="296">
        <v>1645.58</v>
      </c>
      <c r="M26" s="227">
        <v>0.22081274931637518</v>
      </c>
      <c r="N26" s="296">
        <v>2008.9450440200405</v>
      </c>
      <c r="O26" s="342">
        <v>44743</v>
      </c>
      <c r="P26" s="344" t="s">
        <v>169</v>
      </c>
      <c r="Q26" s="230"/>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7"/>
      <c r="BB26" s="407"/>
      <c r="BC26" s="407"/>
      <c r="BD26" s="407"/>
      <c r="BE26" s="407"/>
      <c r="BF26" s="407"/>
      <c r="BG26" s="407"/>
      <c r="BH26" s="407"/>
      <c r="BI26" s="407"/>
      <c r="BJ26" s="407"/>
      <c r="BK26" s="407"/>
      <c r="BL26" s="407"/>
    </row>
    <row r="27" spans="2:64" s="285" customFormat="1" ht="31.5" x14ac:dyDescent="0.25">
      <c r="B27" s="224"/>
      <c r="C27" s="225" t="s">
        <v>178</v>
      </c>
      <c r="D27" s="339" t="s">
        <v>298</v>
      </c>
      <c r="E27" s="340" t="s">
        <v>258</v>
      </c>
      <c r="F27" s="242">
        <v>4</v>
      </c>
      <c r="G27" s="296">
        <v>659.17</v>
      </c>
      <c r="H27" s="296">
        <v>0</v>
      </c>
      <c r="I27" s="341">
        <v>659.17</v>
      </c>
      <c r="J27" s="296">
        <v>2636.68</v>
      </c>
      <c r="K27" s="296">
        <v>0</v>
      </c>
      <c r="L27" s="341">
        <v>2636.68</v>
      </c>
      <c r="M27" s="227">
        <v>0.22081274931637518</v>
      </c>
      <c r="N27" s="341">
        <v>3218.8925598675</v>
      </c>
      <c r="O27" s="342">
        <v>44805</v>
      </c>
      <c r="P27" s="344" t="s">
        <v>172</v>
      </c>
      <c r="Q27" s="230"/>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7"/>
      <c r="AZ27" s="407"/>
      <c r="BA27" s="407"/>
      <c r="BB27" s="407"/>
      <c r="BC27" s="407"/>
      <c r="BD27" s="407"/>
      <c r="BE27" s="407"/>
      <c r="BF27" s="407"/>
      <c r="BG27" s="407"/>
      <c r="BH27" s="407"/>
      <c r="BI27" s="407"/>
      <c r="BJ27" s="407"/>
      <c r="BK27" s="407"/>
      <c r="BL27" s="407"/>
    </row>
    <row r="28" spans="2:64" s="285" customFormat="1" x14ac:dyDescent="0.25">
      <c r="B28" s="224"/>
      <c r="C28" s="225"/>
      <c r="D28" s="339"/>
      <c r="E28" s="340"/>
      <c r="F28" s="242"/>
      <c r="G28" s="296"/>
      <c r="H28" s="296"/>
      <c r="I28" s="341"/>
      <c r="J28" s="296"/>
      <c r="K28" s="296"/>
      <c r="L28" s="341"/>
      <c r="M28" s="227"/>
      <c r="N28" s="341"/>
      <c r="O28" s="228"/>
      <c r="P28" s="229"/>
      <c r="Q28" s="230"/>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7"/>
      <c r="BC28" s="407"/>
      <c r="BD28" s="407"/>
      <c r="BE28" s="407"/>
      <c r="BF28" s="407"/>
      <c r="BG28" s="407"/>
      <c r="BH28" s="407"/>
      <c r="BI28" s="407"/>
      <c r="BJ28" s="407"/>
      <c r="BK28" s="407"/>
      <c r="BL28" s="407"/>
    </row>
    <row r="29" spans="2:64" s="285" customFormat="1" x14ac:dyDescent="0.25">
      <c r="B29" s="219" t="s">
        <v>45</v>
      </c>
      <c r="C29" s="220"/>
      <c r="D29" s="221" t="s">
        <v>179</v>
      </c>
      <c r="E29" s="221"/>
      <c r="F29" s="222"/>
      <c r="G29" s="222"/>
      <c r="H29" s="222"/>
      <c r="I29" s="220"/>
      <c r="J29" s="297">
        <v>2315.7360500000004</v>
      </c>
      <c r="K29" s="297">
        <v>7134.1750000000002</v>
      </c>
      <c r="L29" s="297">
        <v>9449.9110500000006</v>
      </c>
      <c r="M29" s="223"/>
      <c r="N29" s="297">
        <v>11536.571889745694</v>
      </c>
      <c r="O29" s="221"/>
      <c r="P29" s="221"/>
      <c r="Q29" s="299"/>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7"/>
      <c r="BD29" s="407"/>
      <c r="BE29" s="407"/>
      <c r="BF29" s="407"/>
      <c r="BG29" s="407"/>
      <c r="BH29" s="407"/>
      <c r="BI29" s="407"/>
      <c r="BJ29" s="407"/>
      <c r="BK29" s="407"/>
      <c r="BL29" s="407"/>
    </row>
    <row r="30" spans="2:64" s="285" customFormat="1" ht="31.5" x14ac:dyDescent="0.25">
      <c r="B30" s="233"/>
      <c r="C30" s="225" t="s">
        <v>180</v>
      </c>
      <c r="D30" s="339" t="s">
        <v>319</v>
      </c>
      <c r="E30" s="340" t="s">
        <v>259</v>
      </c>
      <c r="F30" s="242">
        <v>43.79</v>
      </c>
      <c r="G30" s="296">
        <v>9.84</v>
      </c>
      <c r="H30" s="296">
        <v>29.3</v>
      </c>
      <c r="I30" s="341">
        <v>39.14</v>
      </c>
      <c r="J30" s="296">
        <v>430.89359999999999</v>
      </c>
      <c r="K30" s="296">
        <v>1283.047</v>
      </c>
      <c r="L30" s="341">
        <v>1713.9405999999999</v>
      </c>
      <c r="M30" s="227">
        <v>0.22081274931637518</v>
      </c>
      <c r="N30" s="226">
        <v>2092.4005360509577</v>
      </c>
      <c r="O30" s="342">
        <v>44743</v>
      </c>
      <c r="P30" s="344" t="s">
        <v>169</v>
      </c>
      <c r="Q30" s="230"/>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407"/>
      <c r="BE30" s="407"/>
      <c r="BF30" s="407"/>
      <c r="BG30" s="407"/>
      <c r="BH30" s="407"/>
      <c r="BI30" s="407"/>
      <c r="BJ30" s="407"/>
      <c r="BK30" s="407"/>
      <c r="BL30" s="407"/>
    </row>
    <row r="31" spans="2:64" s="285" customFormat="1" x14ac:dyDescent="0.25">
      <c r="B31" s="233"/>
      <c r="C31" s="225" t="s">
        <v>181</v>
      </c>
      <c r="D31" s="339" t="s">
        <v>299</v>
      </c>
      <c r="E31" s="340" t="s">
        <v>259</v>
      </c>
      <c r="F31" s="242">
        <v>43.79</v>
      </c>
      <c r="G31" s="296">
        <v>6.52</v>
      </c>
      <c r="H31" s="296">
        <v>17.190000000000001</v>
      </c>
      <c r="I31" s="341">
        <v>23.71</v>
      </c>
      <c r="J31" s="296">
        <v>285.51079999999996</v>
      </c>
      <c r="K31" s="296">
        <v>752.75010000000009</v>
      </c>
      <c r="L31" s="341">
        <v>1038.2609</v>
      </c>
      <c r="M31" s="227">
        <v>0.22081274931637518</v>
      </c>
      <c r="N31" s="226">
        <v>1267.5221438366941</v>
      </c>
      <c r="O31" s="342">
        <v>44743</v>
      </c>
      <c r="P31" s="344" t="s">
        <v>169</v>
      </c>
      <c r="Q31" s="230"/>
      <c r="R31" s="407"/>
      <c r="S31" s="407"/>
      <c r="T31" s="407"/>
      <c r="U31" s="407"/>
      <c r="V31" s="407"/>
      <c r="W31" s="407"/>
      <c r="X31" s="407"/>
      <c r="Y31" s="407"/>
      <c r="Z31" s="407"/>
      <c r="AA31" s="407"/>
      <c r="AB31" s="407"/>
      <c r="AC31" s="407"/>
      <c r="AD31" s="407"/>
      <c r="AE31" s="407"/>
      <c r="AF31" s="407"/>
      <c r="AG31" s="407"/>
      <c r="AH31" s="407"/>
      <c r="AI31" s="407"/>
      <c r="AJ31" s="407"/>
      <c r="AK31" s="407"/>
      <c r="AL31" s="407"/>
      <c r="AM31" s="407"/>
      <c r="AN31" s="407"/>
      <c r="AO31" s="407"/>
      <c r="AP31" s="407"/>
      <c r="AQ31" s="407"/>
      <c r="AR31" s="407"/>
      <c r="AS31" s="407"/>
      <c r="AT31" s="407"/>
      <c r="AU31" s="407"/>
      <c r="AV31" s="407"/>
      <c r="AW31" s="407"/>
      <c r="AX31" s="407"/>
      <c r="AY31" s="407"/>
      <c r="AZ31" s="407"/>
      <c r="BA31" s="407"/>
      <c r="BB31" s="407"/>
      <c r="BC31" s="407"/>
      <c r="BD31" s="407"/>
      <c r="BE31" s="407"/>
      <c r="BF31" s="407"/>
      <c r="BG31" s="407"/>
      <c r="BH31" s="407"/>
      <c r="BI31" s="407"/>
      <c r="BJ31" s="407"/>
      <c r="BK31" s="407"/>
      <c r="BL31" s="407"/>
    </row>
    <row r="32" spans="2:64" s="285" customFormat="1" ht="47.25" x14ac:dyDescent="0.25">
      <c r="B32" s="233"/>
      <c r="C32" s="225">
        <v>97640</v>
      </c>
      <c r="D32" s="339" t="s">
        <v>286</v>
      </c>
      <c r="E32" s="340" t="s">
        <v>259</v>
      </c>
      <c r="F32" s="242">
        <v>50.92</v>
      </c>
      <c r="G32" s="296">
        <v>0.43</v>
      </c>
      <c r="H32" s="296">
        <v>1.49</v>
      </c>
      <c r="I32" s="341">
        <v>1.92</v>
      </c>
      <c r="J32" s="296">
        <v>21.895600000000002</v>
      </c>
      <c r="K32" s="296">
        <v>75.870800000000003</v>
      </c>
      <c r="L32" s="341">
        <v>97.766400000000004</v>
      </c>
      <c r="M32" s="227">
        <v>0.22081274931637518</v>
      </c>
      <c r="N32" s="226">
        <v>119.35446757476447</v>
      </c>
      <c r="O32" s="342">
        <v>44743</v>
      </c>
      <c r="P32" s="344" t="s">
        <v>34</v>
      </c>
      <c r="Q32" s="230"/>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7"/>
      <c r="BC32" s="407"/>
      <c r="BD32" s="407"/>
      <c r="BE32" s="407"/>
      <c r="BF32" s="407"/>
      <c r="BG32" s="407"/>
      <c r="BH32" s="407"/>
      <c r="BI32" s="407"/>
      <c r="BJ32" s="407"/>
      <c r="BK32" s="407"/>
      <c r="BL32" s="407"/>
    </row>
    <row r="33" spans="2:64" s="285" customFormat="1" ht="31.5" x14ac:dyDescent="0.25">
      <c r="B33" s="233"/>
      <c r="C33" s="225" t="s">
        <v>182</v>
      </c>
      <c r="D33" s="339" t="s">
        <v>300</v>
      </c>
      <c r="E33" s="340" t="s">
        <v>254</v>
      </c>
      <c r="F33" s="242">
        <v>1</v>
      </c>
      <c r="G33" s="296">
        <v>523.84</v>
      </c>
      <c r="H33" s="296">
        <v>1494.72</v>
      </c>
      <c r="I33" s="341">
        <v>2018.56</v>
      </c>
      <c r="J33" s="296">
        <v>523.84</v>
      </c>
      <c r="K33" s="296">
        <v>1494.72</v>
      </c>
      <c r="L33" s="341">
        <v>2018.56</v>
      </c>
      <c r="M33" s="227">
        <v>0.22081274931637518</v>
      </c>
      <c r="N33" s="226">
        <v>2464.2837832600621</v>
      </c>
      <c r="O33" s="342">
        <v>44743</v>
      </c>
      <c r="P33" s="344" t="s">
        <v>169</v>
      </c>
      <c r="Q33" s="230"/>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c r="BD33" s="407"/>
      <c r="BE33" s="407"/>
      <c r="BF33" s="407"/>
      <c r="BG33" s="407"/>
      <c r="BH33" s="407"/>
      <c r="BI33" s="407"/>
      <c r="BJ33" s="407"/>
      <c r="BK33" s="407"/>
      <c r="BL33" s="407"/>
    </row>
    <row r="34" spans="2:64" s="285" customFormat="1" x14ac:dyDescent="0.25">
      <c r="B34" s="233"/>
      <c r="C34" s="225" t="s">
        <v>183</v>
      </c>
      <c r="D34" s="339" t="s">
        <v>304</v>
      </c>
      <c r="E34" s="340" t="s">
        <v>258</v>
      </c>
      <c r="F34" s="242">
        <v>22</v>
      </c>
      <c r="G34" s="296">
        <v>8.2899999999999991</v>
      </c>
      <c r="H34" s="296">
        <v>28.96</v>
      </c>
      <c r="I34" s="341">
        <v>37.25</v>
      </c>
      <c r="J34" s="296">
        <v>182.38</v>
      </c>
      <c r="K34" s="296">
        <v>637.12</v>
      </c>
      <c r="L34" s="341">
        <v>819.5</v>
      </c>
      <c r="M34" s="227">
        <v>0.22081274931637518</v>
      </c>
      <c r="N34" s="226">
        <v>1000.4560480647694</v>
      </c>
      <c r="O34" s="342">
        <v>44743</v>
      </c>
      <c r="P34" s="344" t="s">
        <v>169</v>
      </c>
      <c r="Q34" s="230"/>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7"/>
      <c r="AZ34" s="407"/>
      <c r="BA34" s="407"/>
      <c r="BB34" s="407"/>
      <c r="BC34" s="407"/>
      <c r="BD34" s="407"/>
      <c r="BE34" s="407"/>
      <c r="BF34" s="407"/>
      <c r="BG34" s="407"/>
      <c r="BH34" s="407"/>
      <c r="BI34" s="407"/>
      <c r="BJ34" s="407"/>
      <c r="BK34" s="407"/>
      <c r="BL34" s="407"/>
    </row>
    <row r="35" spans="2:64" s="285" customFormat="1" ht="31.5" x14ac:dyDescent="0.25">
      <c r="B35" s="233"/>
      <c r="C35" s="225" t="s">
        <v>184</v>
      </c>
      <c r="D35" s="339" t="s">
        <v>301</v>
      </c>
      <c r="E35" s="340" t="s">
        <v>259</v>
      </c>
      <c r="F35" s="242">
        <v>70.455000000000013</v>
      </c>
      <c r="G35" s="296">
        <v>9.31</v>
      </c>
      <c r="H35" s="296">
        <v>31.14</v>
      </c>
      <c r="I35" s="341">
        <v>40.450000000000003</v>
      </c>
      <c r="J35" s="296">
        <v>655.93605000000014</v>
      </c>
      <c r="K35" s="296">
        <v>2193.9687000000004</v>
      </c>
      <c r="L35" s="341">
        <v>2849.9047500000006</v>
      </c>
      <c r="M35" s="227">
        <v>0.22081274931637518</v>
      </c>
      <c r="N35" s="226">
        <v>3479.2000531372978</v>
      </c>
      <c r="O35" s="342">
        <v>44743</v>
      </c>
      <c r="P35" s="344" t="s">
        <v>169</v>
      </c>
      <c r="Q35" s="230"/>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407"/>
      <c r="AT35" s="407"/>
      <c r="AU35" s="407"/>
      <c r="AV35" s="407"/>
      <c r="AW35" s="407"/>
      <c r="AX35" s="407"/>
      <c r="AY35" s="407"/>
      <c r="AZ35" s="407"/>
      <c r="BA35" s="407"/>
      <c r="BB35" s="407"/>
      <c r="BC35" s="407"/>
      <c r="BD35" s="407"/>
      <c r="BE35" s="407"/>
      <c r="BF35" s="407"/>
      <c r="BG35" s="407"/>
      <c r="BH35" s="407"/>
      <c r="BI35" s="407"/>
      <c r="BJ35" s="407"/>
      <c r="BK35" s="407"/>
      <c r="BL35" s="407"/>
    </row>
    <row r="36" spans="2:64" s="285" customFormat="1" ht="31.5" x14ac:dyDescent="0.25">
      <c r="B36" s="233"/>
      <c r="C36" s="225">
        <v>97644</v>
      </c>
      <c r="D36" s="339" t="s">
        <v>287</v>
      </c>
      <c r="E36" s="340" t="s">
        <v>259</v>
      </c>
      <c r="F36" s="242">
        <v>3.3600000000000003</v>
      </c>
      <c r="G36" s="296">
        <v>2.5</v>
      </c>
      <c r="H36" s="296">
        <v>7.69</v>
      </c>
      <c r="I36" s="341">
        <v>10.190000000000001</v>
      </c>
      <c r="J36" s="296">
        <v>8.4</v>
      </c>
      <c r="K36" s="296">
        <v>25.838400000000004</v>
      </c>
      <c r="L36" s="341">
        <v>34.238400000000006</v>
      </c>
      <c r="M36" s="227">
        <v>0.22081274931637518</v>
      </c>
      <c r="N36" s="226">
        <v>41.798675236193787</v>
      </c>
      <c r="O36" s="342">
        <v>44743</v>
      </c>
      <c r="P36" s="344" t="s">
        <v>34</v>
      </c>
      <c r="Q36" s="345"/>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row>
    <row r="37" spans="2:64" s="285" customFormat="1" ht="31.5" x14ac:dyDescent="0.25">
      <c r="B37" s="233"/>
      <c r="C37" s="225">
        <v>90441</v>
      </c>
      <c r="D37" s="339" t="s">
        <v>275</v>
      </c>
      <c r="E37" s="340" t="s">
        <v>258</v>
      </c>
      <c r="F37" s="242">
        <v>6</v>
      </c>
      <c r="G37" s="296">
        <v>34.479999999999997</v>
      </c>
      <c r="H37" s="296">
        <v>111.81</v>
      </c>
      <c r="I37" s="341">
        <v>146.29</v>
      </c>
      <c r="J37" s="296">
        <v>206.88</v>
      </c>
      <c r="K37" s="296">
        <v>670.86</v>
      </c>
      <c r="L37" s="341">
        <v>877.74</v>
      </c>
      <c r="M37" s="227">
        <v>0.22081274931637518</v>
      </c>
      <c r="N37" s="226">
        <v>1071.5561825849552</v>
      </c>
      <c r="O37" s="342">
        <v>44743</v>
      </c>
      <c r="P37" s="344" t="s">
        <v>34</v>
      </c>
      <c r="Q37" s="230"/>
      <c r="R37" s="407"/>
      <c r="S37" s="407"/>
      <c r="T37" s="407"/>
      <c r="U37" s="407"/>
      <c r="V37" s="407"/>
      <c r="W37" s="407"/>
      <c r="X37" s="407"/>
      <c r="Y37" s="407"/>
      <c r="Z37" s="407"/>
      <c r="AA37" s="407"/>
      <c r="AB37" s="407"/>
      <c r="AC37" s="407"/>
      <c r="AD37" s="407"/>
      <c r="AE37" s="407"/>
      <c r="AF37" s="407"/>
      <c r="AG37" s="407"/>
      <c r="AH37" s="407"/>
      <c r="AI37" s="407"/>
      <c r="AJ37" s="407"/>
      <c r="AK37" s="407"/>
      <c r="AL37" s="407"/>
      <c r="AM37" s="407"/>
      <c r="AN37" s="407"/>
      <c r="AO37" s="407"/>
      <c r="AP37" s="407"/>
      <c r="AQ37" s="407"/>
      <c r="AR37" s="407"/>
      <c r="AS37" s="407"/>
      <c r="AT37" s="407"/>
      <c r="AU37" s="407"/>
      <c r="AV37" s="407"/>
      <c r="AW37" s="407"/>
      <c r="AX37" s="407"/>
      <c r="AY37" s="407"/>
      <c r="AZ37" s="407"/>
      <c r="BA37" s="407"/>
      <c r="BB37" s="407"/>
      <c r="BC37" s="407"/>
      <c r="BD37" s="407"/>
      <c r="BE37" s="407"/>
      <c r="BF37" s="407"/>
      <c r="BG37" s="407"/>
      <c r="BH37" s="407"/>
      <c r="BI37" s="407"/>
      <c r="BJ37" s="407"/>
      <c r="BK37" s="407"/>
      <c r="BL37" s="407"/>
    </row>
    <row r="38" spans="2:64" s="285" customFormat="1" x14ac:dyDescent="0.25">
      <c r="B38" s="224"/>
      <c r="C38" s="225"/>
      <c r="D38" s="339"/>
      <c r="E38" s="340"/>
      <c r="F38" s="242"/>
      <c r="G38" s="296"/>
      <c r="H38" s="296"/>
      <c r="I38" s="341"/>
      <c r="J38" s="296"/>
      <c r="K38" s="296"/>
      <c r="L38" s="341"/>
      <c r="M38" s="227"/>
      <c r="N38" s="341"/>
      <c r="O38" s="228"/>
      <c r="P38" s="229"/>
      <c r="Q38" s="230"/>
      <c r="R38" s="407"/>
      <c r="S38" s="407"/>
      <c r="T38" s="407"/>
      <c r="U38" s="407"/>
      <c r="V38" s="407"/>
      <c r="W38" s="407"/>
      <c r="X38" s="407"/>
      <c r="Y38" s="407"/>
      <c r="Z38" s="407"/>
      <c r="AA38" s="407"/>
      <c r="AB38" s="407"/>
      <c r="AC38" s="407"/>
      <c r="AD38" s="407"/>
      <c r="AE38" s="407"/>
      <c r="AF38" s="407"/>
      <c r="AG38" s="407"/>
      <c r="AH38" s="407"/>
      <c r="AI38" s="407"/>
      <c r="AJ38" s="407"/>
      <c r="AK38" s="407"/>
      <c r="AL38" s="407"/>
      <c r="AM38" s="407"/>
      <c r="AN38" s="407"/>
      <c r="AO38" s="407"/>
      <c r="AP38" s="407"/>
      <c r="AQ38" s="407"/>
      <c r="AR38" s="407"/>
      <c r="AS38" s="407"/>
      <c r="AT38" s="407"/>
      <c r="AU38" s="407"/>
      <c r="AV38" s="407"/>
      <c r="AW38" s="407"/>
      <c r="AX38" s="407"/>
      <c r="AY38" s="407"/>
      <c r="AZ38" s="407"/>
      <c r="BA38" s="407"/>
      <c r="BB38" s="407"/>
      <c r="BC38" s="407"/>
      <c r="BD38" s="407"/>
      <c r="BE38" s="407"/>
      <c r="BF38" s="407"/>
      <c r="BG38" s="407"/>
      <c r="BH38" s="407"/>
      <c r="BI38" s="407"/>
      <c r="BJ38" s="407"/>
      <c r="BK38" s="407"/>
      <c r="BL38" s="407"/>
    </row>
    <row r="39" spans="2:64" s="285" customFormat="1" x14ac:dyDescent="0.25">
      <c r="B39" s="219" t="s">
        <v>58</v>
      </c>
      <c r="C39" s="220"/>
      <c r="D39" s="221" t="s">
        <v>185</v>
      </c>
      <c r="E39" s="221"/>
      <c r="F39" s="222"/>
      <c r="G39" s="222"/>
      <c r="H39" s="222"/>
      <c r="I39" s="220"/>
      <c r="J39" s="297">
        <v>58996.126900000003</v>
      </c>
      <c r="K39" s="297">
        <v>11566.173400000001</v>
      </c>
      <c r="L39" s="297">
        <v>70562.300300000003</v>
      </c>
      <c r="M39" s="223"/>
      <c r="N39" s="297">
        <v>86143.355827330684</v>
      </c>
      <c r="O39" s="221"/>
      <c r="P39" s="221"/>
      <c r="Q39" s="299"/>
      <c r="R39" s="407"/>
      <c r="S39" s="407"/>
      <c r="T39" s="407"/>
      <c r="U39" s="407"/>
      <c r="V39" s="407"/>
      <c r="W39" s="407"/>
      <c r="X39" s="407"/>
      <c r="Y39" s="407"/>
      <c r="Z39" s="407"/>
      <c r="AA39" s="407"/>
      <c r="AB39" s="407"/>
      <c r="AC39" s="407"/>
      <c r="AD39" s="407"/>
      <c r="AE39" s="407"/>
      <c r="AF39" s="407"/>
      <c r="AG39" s="407"/>
      <c r="AH39" s="407"/>
      <c r="AI39" s="407"/>
      <c r="AJ39" s="407"/>
      <c r="AK39" s="407"/>
      <c r="AL39" s="407"/>
      <c r="AM39" s="407"/>
      <c r="AN39" s="407"/>
      <c r="AO39" s="407"/>
      <c r="AP39" s="407"/>
      <c r="AQ39" s="407"/>
      <c r="AR39" s="407"/>
      <c r="AS39" s="407"/>
      <c r="AT39" s="407"/>
      <c r="AU39" s="407"/>
      <c r="AV39" s="407"/>
      <c r="AW39" s="407"/>
      <c r="AX39" s="407"/>
      <c r="AY39" s="407"/>
      <c r="AZ39" s="407"/>
      <c r="BA39" s="407"/>
      <c r="BB39" s="407"/>
      <c r="BC39" s="407"/>
      <c r="BD39" s="407"/>
      <c r="BE39" s="407"/>
      <c r="BF39" s="407"/>
      <c r="BG39" s="407"/>
      <c r="BH39" s="407"/>
      <c r="BI39" s="407"/>
      <c r="BJ39" s="407"/>
      <c r="BK39" s="407"/>
      <c r="BL39" s="407"/>
    </row>
    <row r="40" spans="2:64" s="285" customFormat="1" ht="78.75" x14ac:dyDescent="0.25">
      <c r="B40" s="357"/>
      <c r="C40" s="225" t="s">
        <v>186</v>
      </c>
      <c r="D40" s="339" t="s">
        <v>302</v>
      </c>
      <c r="E40" s="340" t="s">
        <v>259</v>
      </c>
      <c r="F40" s="242">
        <v>43.79</v>
      </c>
      <c r="G40" s="296">
        <v>841.61</v>
      </c>
      <c r="H40" s="296">
        <v>238.38</v>
      </c>
      <c r="I40" s="296">
        <v>1079.99</v>
      </c>
      <c r="J40" s="296">
        <v>36854.101900000001</v>
      </c>
      <c r="K40" s="296">
        <v>10438.6602</v>
      </c>
      <c r="L40" s="296">
        <v>47292.7621</v>
      </c>
      <c r="M40" s="227">
        <v>0.22081274931637518</v>
      </c>
      <c r="N40" s="226">
        <v>57735.606922066268</v>
      </c>
      <c r="O40" s="342">
        <v>44805</v>
      </c>
      <c r="P40" s="344" t="s">
        <v>172</v>
      </c>
      <c r="Q40" s="230"/>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O40" s="407"/>
      <c r="AP40" s="407"/>
      <c r="AQ40" s="407"/>
      <c r="AR40" s="407"/>
      <c r="AS40" s="407"/>
      <c r="AT40" s="407"/>
      <c r="AU40" s="407"/>
      <c r="AV40" s="407"/>
      <c r="AW40" s="407"/>
      <c r="AX40" s="407"/>
      <c r="AY40" s="407"/>
      <c r="AZ40" s="407"/>
      <c r="BA40" s="407"/>
      <c r="BB40" s="407"/>
      <c r="BC40" s="407"/>
      <c r="BD40" s="407"/>
      <c r="BE40" s="407"/>
      <c r="BF40" s="407"/>
      <c r="BG40" s="407"/>
      <c r="BH40" s="407"/>
      <c r="BI40" s="407"/>
      <c r="BJ40" s="407"/>
      <c r="BK40" s="407"/>
      <c r="BL40" s="407"/>
    </row>
    <row r="41" spans="2:64" s="285" customFormat="1" ht="57.75" customHeight="1" x14ac:dyDescent="0.25">
      <c r="B41" s="233"/>
      <c r="C41" s="225" t="s">
        <v>187</v>
      </c>
      <c r="D41" s="339" t="s">
        <v>303</v>
      </c>
      <c r="E41" s="340" t="s">
        <v>259</v>
      </c>
      <c r="F41" s="242">
        <v>43.79</v>
      </c>
      <c r="G41" s="296">
        <v>501.18</v>
      </c>
      <c r="H41" s="296">
        <v>24.92</v>
      </c>
      <c r="I41" s="341">
        <v>526.1</v>
      </c>
      <c r="J41" s="296">
        <v>21946.672200000001</v>
      </c>
      <c r="K41" s="296">
        <v>1091.2468000000001</v>
      </c>
      <c r="L41" s="341">
        <v>23037.919000000002</v>
      </c>
      <c r="M41" s="227">
        <v>0.22081274931637518</v>
      </c>
      <c r="N41" s="226">
        <v>28124.985232917959</v>
      </c>
      <c r="O41" s="342">
        <v>44805</v>
      </c>
      <c r="P41" s="344" t="s">
        <v>172</v>
      </c>
      <c r="Q41" s="230"/>
      <c r="R41" s="407"/>
      <c r="S41" s="407"/>
      <c r="T41" s="407"/>
      <c r="U41" s="407"/>
      <c r="V41" s="407"/>
      <c r="W41" s="407"/>
      <c r="X41" s="407"/>
      <c r="Y41" s="407"/>
      <c r="Z41" s="407"/>
      <c r="AA41" s="407"/>
      <c r="AB41" s="407"/>
      <c r="AC41" s="407"/>
      <c r="AD41" s="407"/>
      <c r="AE41" s="407"/>
      <c r="AF41" s="407"/>
      <c r="AG41" s="407"/>
      <c r="AH41" s="407"/>
      <c r="AI41" s="407"/>
      <c r="AJ41" s="407"/>
      <c r="AK41" s="407"/>
      <c r="AL41" s="407"/>
      <c r="AM41" s="407"/>
      <c r="AN41" s="407"/>
      <c r="AO41" s="407"/>
      <c r="AP41" s="407"/>
      <c r="AQ41" s="407"/>
      <c r="AR41" s="407"/>
      <c r="AS41" s="407"/>
      <c r="AT41" s="407"/>
      <c r="AU41" s="407"/>
      <c r="AV41" s="407"/>
      <c r="AW41" s="407"/>
      <c r="AX41" s="407"/>
      <c r="AY41" s="407"/>
      <c r="AZ41" s="407"/>
      <c r="BA41" s="407"/>
      <c r="BB41" s="407"/>
      <c r="BC41" s="407"/>
      <c r="BD41" s="407"/>
      <c r="BE41" s="407"/>
      <c r="BF41" s="407"/>
      <c r="BG41" s="407"/>
      <c r="BH41" s="407"/>
      <c r="BI41" s="407"/>
      <c r="BJ41" s="407"/>
      <c r="BK41" s="407"/>
      <c r="BL41" s="407"/>
    </row>
    <row r="42" spans="2:64" s="285" customFormat="1" ht="31.5" x14ac:dyDescent="0.25">
      <c r="B42" s="233"/>
      <c r="C42" s="225">
        <v>98689</v>
      </c>
      <c r="D42" s="339" t="s">
        <v>288</v>
      </c>
      <c r="E42" s="340" t="s">
        <v>266</v>
      </c>
      <c r="F42" s="242">
        <v>1.84</v>
      </c>
      <c r="G42" s="296">
        <v>106.17</v>
      </c>
      <c r="H42" s="296">
        <v>19.71</v>
      </c>
      <c r="I42" s="341">
        <v>125.88</v>
      </c>
      <c r="J42" s="296">
        <v>195.3528</v>
      </c>
      <c r="K42" s="296">
        <v>36.266400000000004</v>
      </c>
      <c r="L42" s="341">
        <v>231.61920000000001</v>
      </c>
      <c r="M42" s="227">
        <v>0.22081274931637518</v>
      </c>
      <c r="N42" s="226">
        <v>282.76367234645937</v>
      </c>
      <c r="O42" s="342">
        <v>44805</v>
      </c>
      <c r="P42" s="344" t="s">
        <v>34</v>
      </c>
      <c r="Q42" s="358"/>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7"/>
      <c r="AP42" s="407"/>
      <c r="AQ42" s="407"/>
      <c r="AR42" s="407"/>
      <c r="AS42" s="407"/>
      <c r="AT42" s="407"/>
      <c r="AU42" s="407"/>
      <c r="AV42" s="407"/>
      <c r="AW42" s="407"/>
      <c r="AX42" s="407"/>
      <c r="AY42" s="407"/>
      <c r="AZ42" s="407"/>
      <c r="BA42" s="407"/>
      <c r="BB42" s="407"/>
      <c r="BC42" s="407"/>
      <c r="BD42" s="407"/>
      <c r="BE42" s="407"/>
      <c r="BF42" s="407"/>
      <c r="BG42" s="407"/>
      <c r="BH42" s="407"/>
      <c r="BI42" s="407"/>
      <c r="BJ42" s="407"/>
      <c r="BK42" s="407"/>
      <c r="BL42" s="407"/>
    </row>
    <row r="43" spans="2:64" s="285" customFormat="1" x14ac:dyDescent="0.25">
      <c r="B43" s="233"/>
      <c r="C43" s="234"/>
      <c r="D43" s="346"/>
      <c r="E43" s="347"/>
      <c r="F43" s="348"/>
      <c r="G43" s="348"/>
      <c r="H43" s="348"/>
      <c r="I43" s="349"/>
      <c r="J43" s="350"/>
      <c r="K43" s="350"/>
      <c r="L43" s="351"/>
      <c r="M43" s="352"/>
      <c r="N43" s="349"/>
      <c r="O43" s="228"/>
      <c r="P43" s="347"/>
      <c r="Q43" s="345"/>
      <c r="R43" s="407"/>
      <c r="S43" s="407"/>
      <c r="T43" s="407"/>
      <c r="U43" s="407"/>
      <c r="V43" s="407"/>
      <c r="W43" s="407"/>
      <c r="X43" s="407"/>
      <c r="Y43" s="407"/>
      <c r="Z43" s="407"/>
      <c r="AA43" s="407"/>
      <c r="AB43" s="407"/>
      <c r="AC43" s="407"/>
      <c r="AD43" s="407"/>
      <c r="AE43" s="407"/>
      <c r="AF43" s="407"/>
      <c r="AG43" s="407"/>
      <c r="AH43" s="407"/>
      <c r="AI43" s="407"/>
      <c r="AJ43" s="407"/>
      <c r="AK43" s="407"/>
      <c r="AL43" s="407"/>
      <c r="AM43" s="407"/>
      <c r="AN43" s="407"/>
      <c r="AO43" s="407"/>
      <c r="AP43" s="407"/>
      <c r="AQ43" s="407"/>
      <c r="AR43" s="407"/>
      <c r="AS43" s="407"/>
      <c r="AT43" s="407"/>
      <c r="AU43" s="407"/>
      <c r="AV43" s="407"/>
      <c r="AW43" s="407"/>
      <c r="AX43" s="407"/>
      <c r="AY43" s="407"/>
      <c r="AZ43" s="407"/>
      <c r="BA43" s="407"/>
      <c r="BB43" s="407"/>
      <c r="BC43" s="407"/>
      <c r="BD43" s="407"/>
      <c r="BE43" s="407"/>
      <c r="BF43" s="407"/>
      <c r="BG43" s="407"/>
      <c r="BH43" s="407"/>
      <c r="BI43" s="407"/>
      <c r="BJ43" s="407"/>
      <c r="BK43" s="407"/>
      <c r="BL43" s="407"/>
    </row>
    <row r="44" spans="2:64" s="286" customFormat="1" x14ac:dyDescent="0.25">
      <c r="B44" s="219" t="s">
        <v>80</v>
      </c>
      <c r="C44" s="220"/>
      <c r="D44" s="235" t="s">
        <v>81</v>
      </c>
      <c r="E44" s="221"/>
      <c r="F44" s="222"/>
      <c r="G44" s="222"/>
      <c r="H44" s="222"/>
      <c r="I44" s="220"/>
      <c r="J44" s="297">
        <v>47077.529999999977</v>
      </c>
      <c r="K44" s="297">
        <v>13514.590000000004</v>
      </c>
      <c r="L44" s="297">
        <v>60592.119999999995</v>
      </c>
      <c r="M44" s="223"/>
      <c r="N44" s="297">
        <v>73971.632604107741</v>
      </c>
      <c r="O44" s="221"/>
      <c r="P44" s="221"/>
      <c r="Q44" s="299"/>
      <c r="R44" s="408"/>
      <c r="S44" s="408"/>
      <c r="T44" s="408"/>
      <c r="U44" s="408"/>
      <c r="V44" s="408"/>
      <c r="W44" s="408"/>
      <c r="X44" s="408"/>
      <c r="Y44" s="408"/>
      <c r="Z44" s="408"/>
      <c r="AA44" s="408"/>
      <c r="AB44" s="408"/>
      <c r="AC44" s="408"/>
      <c r="AD44" s="408"/>
      <c r="AE44" s="408"/>
      <c r="AF44" s="408"/>
      <c r="AG44" s="408"/>
      <c r="AH44" s="408"/>
      <c r="AI44" s="408"/>
      <c r="AJ44" s="408"/>
      <c r="AK44" s="408"/>
      <c r="AL44" s="408"/>
      <c r="AM44" s="408"/>
      <c r="AN44" s="408"/>
      <c r="AO44" s="408"/>
      <c r="AP44" s="408"/>
      <c r="AQ44" s="408"/>
      <c r="AR44" s="408"/>
      <c r="AS44" s="408"/>
      <c r="AT44" s="408"/>
      <c r="AU44" s="408"/>
      <c r="AV44" s="408"/>
      <c r="AW44" s="408"/>
      <c r="AX44" s="408"/>
      <c r="AY44" s="408"/>
      <c r="AZ44" s="408"/>
      <c r="BA44" s="408"/>
      <c r="BB44" s="408"/>
      <c r="BC44" s="408"/>
      <c r="BD44" s="408"/>
      <c r="BE44" s="408"/>
      <c r="BF44" s="408"/>
      <c r="BG44" s="408"/>
      <c r="BH44" s="408"/>
      <c r="BI44" s="408"/>
      <c r="BJ44" s="408"/>
      <c r="BK44" s="408"/>
      <c r="BL44" s="408"/>
    </row>
    <row r="45" spans="2:64" s="285" customFormat="1" x14ac:dyDescent="0.25">
      <c r="B45" s="236"/>
      <c r="C45" s="237"/>
      <c r="D45" s="238" t="s">
        <v>188</v>
      </c>
      <c r="E45" s="238"/>
      <c r="F45" s="239"/>
      <c r="G45" s="239"/>
      <c r="H45" s="239"/>
      <c r="I45" s="237"/>
      <c r="J45" s="310"/>
      <c r="K45" s="310"/>
      <c r="L45" s="310"/>
      <c r="M45" s="241"/>
      <c r="N45" s="242"/>
      <c r="O45" s="361"/>
      <c r="P45" s="237"/>
      <c r="Q45" s="265"/>
      <c r="R45" s="407"/>
      <c r="S45" s="407"/>
      <c r="T45" s="407"/>
      <c r="U45" s="407"/>
      <c r="V45" s="407"/>
      <c r="W45" s="407"/>
      <c r="X45" s="407"/>
      <c r="Y45" s="407"/>
      <c r="Z45" s="407"/>
      <c r="AA45" s="407"/>
      <c r="AB45" s="407"/>
      <c r="AC45" s="407"/>
      <c r="AD45" s="407"/>
      <c r="AE45" s="407"/>
      <c r="AF45" s="407"/>
      <c r="AG45" s="407"/>
      <c r="AH45" s="407"/>
      <c r="AI45" s="407"/>
      <c r="AJ45" s="407"/>
      <c r="AK45" s="407"/>
      <c r="AL45" s="407"/>
      <c r="AM45" s="407"/>
      <c r="AN45" s="407"/>
      <c r="AO45" s="407"/>
      <c r="AP45" s="407"/>
      <c r="AQ45" s="407"/>
      <c r="AR45" s="407"/>
      <c r="AS45" s="407"/>
      <c r="AT45" s="407"/>
      <c r="AU45" s="407"/>
      <c r="AV45" s="407"/>
      <c r="AW45" s="407"/>
      <c r="AX45" s="407"/>
      <c r="AY45" s="407"/>
      <c r="AZ45" s="407"/>
      <c r="BA45" s="407"/>
      <c r="BB45" s="407"/>
      <c r="BC45" s="407"/>
      <c r="BD45" s="407"/>
      <c r="BE45" s="407"/>
      <c r="BF45" s="407"/>
      <c r="BG45" s="407"/>
      <c r="BH45" s="407"/>
      <c r="BI45" s="407"/>
      <c r="BJ45" s="407"/>
      <c r="BK45" s="407"/>
      <c r="BL45" s="407"/>
    </row>
    <row r="46" spans="2:64" s="286" customFormat="1" ht="47.25" x14ac:dyDescent="0.25">
      <c r="B46" s="233"/>
      <c r="C46" s="225" t="s">
        <v>189</v>
      </c>
      <c r="D46" s="339" t="s">
        <v>343</v>
      </c>
      <c r="E46" s="340" t="s">
        <v>258</v>
      </c>
      <c r="F46" s="348">
        <v>3</v>
      </c>
      <c r="G46" s="296">
        <v>252.86</v>
      </c>
      <c r="H46" s="296">
        <v>124.8</v>
      </c>
      <c r="I46" s="341">
        <v>377.66</v>
      </c>
      <c r="J46" s="296">
        <v>758.58</v>
      </c>
      <c r="K46" s="296">
        <v>374.4</v>
      </c>
      <c r="L46" s="341">
        <v>1132.98</v>
      </c>
      <c r="M46" s="227">
        <v>0.22081274931637518</v>
      </c>
      <c r="N46" s="296">
        <v>1383.1564287204667</v>
      </c>
      <c r="O46" s="342">
        <v>44805</v>
      </c>
      <c r="P46" s="344" t="s">
        <v>172</v>
      </c>
      <c r="Q46" s="345"/>
      <c r="R46" s="408"/>
      <c r="S46" s="408"/>
      <c r="T46" s="408"/>
      <c r="U46" s="408"/>
      <c r="V46" s="408"/>
      <c r="W46" s="408"/>
      <c r="X46" s="408"/>
      <c r="Y46" s="408"/>
      <c r="Z46" s="408"/>
      <c r="AA46" s="408"/>
      <c r="AB46" s="408"/>
      <c r="AC46" s="408"/>
      <c r="AD46" s="408"/>
      <c r="AE46" s="408"/>
      <c r="AF46" s="408"/>
      <c r="AG46" s="408"/>
      <c r="AH46" s="408"/>
      <c r="AI46" s="408"/>
      <c r="AJ46" s="408"/>
      <c r="AK46" s="408"/>
      <c r="AL46" s="408"/>
      <c r="AM46" s="408"/>
      <c r="AN46" s="408"/>
      <c r="AO46" s="408"/>
      <c r="AP46" s="408"/>
      <c r="AQ46" s="408"/>
      <c r="AR46" s="408"/>
      <c r="AS46" s="408"/>
      <c r="AT46" s="408"/>
      <c r="AU46" s="408"/>
      <c r="AV46" s="408"/>
      <c r="AW46" s="408"/>
      <c r="AX46" s="408"/>
      <c r="AY46" s="408"/>
      <c r="AZ46" s="408"/>
      <c r="BA46" s="408"/>
      <c r="BB46" s="408"/>
      <c r="BC46" s="408"/>
      <c r="BD46" s="408"/>
      <c r="BE46" s="408"/>
      <c r="BF46" s="408"/>
      <c r="BG46" s="408"/>
      <c r="BH46" s="408"/>
      <c r="BI46" s="408"/>
      <c r="BJ46" s="408"/>
      <c r="BK46" s="408"/>
      <c r="BL46" s="408"/>
    </row>
    <row r="47" spans="2:64" s="286" customFormat="1" ht="47.25" x14ac:dyDescent="0.25">
      <c r="B47" s="233"/>
      <c r="C47" s="225" t="s">
        <v>190</v>
      </c>
      <c r="D47" s="339" t="s">
        <v>344</v>
      </c>
      <c r="E47" s="340" t="s">
        <v>258</v>
      </c>
      <c r="F47" s="348">
        <v>3</v>
      </c>
      <c r="G47" s="296">
        <v>191.41</v>
      </c>
      <c r="H47" s="296">
        <v>124.8</v>
      </c>
      <c r="I47" s="341">
        <v>316.20999999999998</v>
      </c>
      <c r="J47" s="296">
        <v>574.23</v>
      </c>
      <c r="K47" s="296">
        <v>374.4</v>
      </c>
      <c r="L47" s="341">
        <v>948.63</v>
      </c>
      <c r="M47" s="227">
        <v>0.22081274931637518</v>
      </c>
      <c r="N47" s="296">
        <v>1158.099598383993</v>
      </c>
      <c r="O47" s="342">
        <v>44805</v>
      </c>
      <c r="P47" s="229" t="s">
        <v>117</v>
      </c>
      <c r="Q47" s="345"/>
      <c r="R47" s="408"/>
      <c r="S47" s="408"/>
      <c r="T47" s="408"/>
      <c r="U47" s="408"/>
      <c r="V47" s="408"/>
      <c r="W47" s="408"/>
      <c r="X47" s="408"/>
      <c r="Y47" s="408"/>
      <c r="Z47" s="408"/>
      <c r="AA47" s="408"/>
      <c r="AB47" s="408"/>
      <c r="AC47" s="408"/>
      <c r="AD47" s="408"/>
      <c r="AE47" s="408"/>
      <c r="AF47" s="408"/>
      <c r="AG47" s="408"/>
      <c r="AH47" s="408"/>
      <c r="AI47" s="408"/>
      <c r="AJ47" s="408"/>
      <c r="AK47" s="408"/>
      <c r="AL47" s="408"/>
      <c r="AM47" s="408"/>
      <c r="AN47" s="408"/>
      <c r="AO47" s="408"/>
      <c r="AP47" s="408"/>
      <c r="AQ47" s="408"/>
      <c r="AR47" s="408"/>
      <c r="AS47" s="408"/>
      <c r="AT47" s="408"/>
      <c r="AU47" s="408"/>
      <c r="AV47" s="408"/>
      <c r="AW47" s="408"/>
      <c r="AX47" s="408"/>
      <c r="AY47" s="408"/>
      <c r="AZ47" s="408"/>
      <c r="BA47" s="408"/>
      <c r="BB47" s="408"/>
      <c r="BC47" s="408"/>
      <c r="BD47" s="408"/>
      <c r="BE47" s="408"/>
      <c r="BF47" s="408"/>
      <c r="BG47" s="408"/>
      <c r="BH47" s="408"/>
      <c r="BI47" s="408"/>
      <c r="BJ47" s="408"/>
      <c r="BK47" s="408"/>
      <c r="BL47" s="408"/>
    </row>
    <row r="48" spans="2:64" s="286" customFormat="1" ht="47.25" x14ac:dyDescent="0.25">
      <c r="B48" s="233"/>
      <c r="C48" s="225" t="s">
        <v>191</v>
      </c>
      <c r="D48" s="339" t="s">
        <v>345</v>
      </c>
      <c r="E48" s="340" t="s">
        <v>258</v>
      </c>
      <c r="F48" s="348">
        <v>2</v>
      </c>
      <c r="G48" s="296">
        <v>191.41</v>
      </c>
      <c r="H48" s="296">
        <v>124.8</v>
      </c>
      <c r="I48" s="341">
        <v>316.20999999999998</v>
      </c>
      <c r="J48" s="296">
        <v>382.82</v>
      </c>
      <c r="K48" s="296">
        <v>249.6</v>
      </c>
      <c r="L48" s="341">
        <v>632.41999999999996</v>
      </c>
      <c r="M48" s="227">
        <v>0.22081274931637518</v>
      </c>
      <c r="N48" s="296">
        <v>772.06639892266196</v>
      </c>
      <c r="O48" s="342">
        <v>44805</v>
      </c>
      <c r="P48" s="229" t="s">
        <v>117</v>
      </c>
      <c r="Q48" s="345"/>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8"/>
      <c r="AO48" s="408"/>
      <c r="AP48" s="408"/>
      <c r="AQ48" s="408"/>
      <c r="AR48" s="408"/>
      <c r="AS48" s="408"/>
      <c r="AT48" s="408"/>
      <c r="AU48" s="408"/>
      <c r="AV48" s="408"/>
      <c r="AW48" s="408"/>
      <c r="AX48" s="408"/>
      <c r="AY48" s="408"/>
      <c r="AZ48" s="408"/>
      <c r="BA48" s="408"/>
      <c r="BB48" s="408"/>
      <c r="BC48" s="408"/>
      <c r="BD48" s="408"/>
      <c r="BE48" s="408"/>
      <c r="BF48" s="408"/>
      <c r="BG48" s="408"/>
      <c r="BH48" s="408"/>
      <c r="BI48" s="408"/>
      <c r="BJ48" s="408"/>
      <c r="BK48" s="408"/>
      <c r="BL48" s="408"/>
    </row>
    <row r="49" spans="2:64" s="286" customFormat="1" x14ac:dyDescent="0.25">
      <c r="B49" s="233"/>
      <c r="C49" s="225" t="s">
        <v>192</v>
      </c>
      <c r="D49" s="339" t="s">
        <v>341</v>
      </c>
      <c r="E49" s="340" t="s">
        <v>258</v>
      </c>
      <c r="F49" s="348">
        <v>3</v>
      </c>
      <c r="G49" s="296">
        <v>390.99</v>
      </c>
      <c r="H49" s="296">
        <v>31.2</v>
      </c>
      <c r="I49" s="341">
        <v>422.19</v>
      </c>
      <c r="J49" s="296">
        <v>1172.97</v>
      </c>
      <c r="K49" s="296">
        <v>93.6</v>
      </c>
      <c r="L49" s="341">
        <v>1266.57</v>
      </c>
      <c r="M49" s="227">
        <v>0.22081274931637518</v>
      </c>
      <c r="N49" s="296">
        <v>1546.2448039016413</v>
      </c>
      <c r="O49" s="342">
        <v>44805</v>
      </c>
      <c r="P49" s="344" t="s">
        <v>172</v>
      </c>
      <c r="Q49" s="345"/>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08"/>
      <c r="AO49" s="408"/>
      <c r="AP49" s="408"/>
      <c r="AQ49" s="408"/>
      <c r="AR49" s="408"/>
      <c r="AS49" s="408"/>
      <c r="AT49" s="408"/>
      <c r="AU49" s="408"/>
      <c r="AV49" s="408"/>
      <c r="AW49" s="408"/>
      <c r="AX49" s="408"/>
      <c r="AY49" s="408"/>
      <c r="AZ49" s="408"/>
      <c r="BA49" s="408"/>
      <c r="BB49" s="408"/>
      <c r="BC49" s="408"/>
      <c r="BD49" s="408"/>
      <c r="BE49" s="408"/>
      <c r="BF49" s="408"/>
      <c r="BG49" s="408"/>
      <c r="BH49" s="408"/>
      <c r="BI49" s="408"/>
      <c r="BJ49" s="408"/>
      <c r="BK49" s="408"/>
      <c r="BL49" s="408"/>
    </row>
    <row r="50" spans="2:64" s="286" customFormat="1" x14ac:dyDescent="0.25">
      <c r="B50" s="233"/>
      <c r="C50" s="225" t="s">
        <v>193</v>
      </c>
      <c r="D50" s="339" t="s">
        <v>105</v>
      </c>
      <c r="E50" s="340" t="s">
        <v>258</v>
      </c>
      <c r="F50" s="348">
        <v>5</v>
      </c>
      <c r="G50" s="296">
        <v>1864.92</v>
      </c>
      <c r="H50" s="296">
        <v>249.6</v>
      </c>
      <c r="I50" s="341">
        <v>2114.52</v>
      </c>
      <c r="J50" s="296">
        <v>9324.6</v>
      </c>
      <c r="K50" s="296">
        <v>1248</v>
      </c>
      <c r="L50" s="341">
        <v>10572.6</v>
      </c>
      <c r="M50" s="227">
        <v>0.22081274931637518</v>
      </c>
      <c r="N50" s="296">
        <v>12907.164873422309</v>
      </c>
      <c r="O50" s="342">
        <v>44805</v>
      </c>
      <c r="P50" s="344" t="s">
        <v>172</v>
      </c>
      <c r="Q50" s="345"/>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c r="AT50" s="408"/>
      <c r="AU50" s="408"/>
      <c r="AV50" s="408"/>
      <c r="AW50" s="408"/>
      <c r="AX50" s="408"/>
      <c r="AY50" s="408"/>
      <c r="AZ50" s="408"/>
      <c r="BA50" s="408"/>
      <c r="BB50" s="408"/>
      <c r="BC50" s="408"/>
      <c r="BD50" s="408"/>
      <c r="BE50" s="408"/>
      <c r="BF50" s="408"/>
      <c r="BG50" s="408"/>
      <c r="BH50" s="408"/>
      <c r="BI50" s="408"/>
      <c r="BJ50" s="408"/>
      <c r="BK50" s="408"/>
      <c r="BL50" s="408"/>
    </row>
    <row r="51" spans="2:64" s="286" customFormat="1" x14ac:dyDescent="0.25">
      <c r="B51" s="233"/>
      <c r="C51" s="225" t="s">
        <v>194</v>
      </c>
      <c r="D51" s="339" t="s">
        <v>106</v>
      </c>
      <c r="E51" s="340" t="s">
        <v>258</v>
      </c>
      <c r="F51" s="348">
        <v>4</v>
      </c>
      <c r="G51" s="296">
        <v>29.99</v>
      </c>
      <c r="H51" s="296">
        <v>31.2</v>
      </c>
      <c r="I51" s="341">
        <v>61.19</v>
      </c>
      <c r="J51" s="296">
        <v>119.96</v>
      </c>
      <c r="K51" s="296">
        <v>124.8</v>
      </c>
      <c r="L51" s="341">
        <v>244.76</v>
      </c>
      <c r="M51" s="227">
        <v>0.22081274931637518</v>
      </c>
      <c r="N51" s="296">
        <v>298.80612852267598</v>
      </c>
      <c r="O51" s="342">
        <v>44805</v>
      </c>
      <c r="P51" s="344" t="s">
        <v>172</v>
      </c>
      <c r="Q51" s="345"/>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c r="AT51" s="408"/>
      <c r="AU51" s="408"/>
      <c r="AV51" s="408"/>
      <c r="AW51" s="408"/>
      <c r="AX51" s="408"/>
      <c r="AY51" s="408"/>
      <c r="AZ51" s="408"/>
      <c r="BA51" s="408"/>
      <c r="BB51" s="408"/>
      <c r="BC51" s="408"/>
      <c r="BD51" s="408"/>
      <c r="BE51" s="408"/>
      <c r="BF51" s="408"/>
      <c r="BG51" s="408"/>
      <c r="BH51" s="408"/>
      <c r="BI51" s="408"/>
      <c r="BJ51" s="408"/>
      <c r="BK51" s="408"/>
      <c r="BL51" s="408"/>
    </row>
    <row r="52" spans="2:64" s="286" customFormat="1" x14ac:dyDescent="0.25">
      <c r="B52" s="233"/>
      <c r="C52" s="225" t="s">
        <v>195</v>
      </c>
      <c r="D52" s="339" t="s">
        <v>107</v>
      </c>
      <c r="E52" s="340" t="s">
        <v>258</v>
      </c>
      <c r="F52" s="348">
        <v>12</v>
      </c>
      <c r="G52" s="296">
        <v>68</v>
      </c>
      <c r="H52" s="296">
        <v>15.6</v>
      </c>
      <c r="I52" s="341">
        <v>83.6</v>
      </c>
      <c r="J52" s="296">
        <v>816</v>
      </c>
      <c r="K52" s="296">
        <v>187.2</v>
      </c>
      <c r="L52" s="341">
        <v>1003.2</v>
      </c>
      <c r="M52" s="227">
        <v>0.22081274931637518</v>
      </c>
      <c r="N52" s="296">
        <v>1224.7193501141876</v>
      </c>
      <c r="O52" s="342">
        <v>44805</v>
      </c>
      <c r="P52" s="344" t="s">
        <v>172</v>
      </c>
      <c r="Q52" s="345"/>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8"/>
      <c r="AR52" s="408"/>
      <c r="AS52" s="408"/>
      <c r="AT52" s="408"/>
      <c r="AU52" s="408"/>
      <c r="AV52" s="408"/>
      <c r="AW52" s="408"/>
      <c r="AX52" s="408"/>
      <c r="AY52" s="408"/>
      <c r="AZ52" s="408"/>
      <c r="BA52" s="408"/>
      <c r="BB52" s="408"/>
      <c r="BC52" s="408"/>
      <c r="BD52" s="408"/>
      <c r="BE52" s="408"/>
      <c r="BF52" s="408"/>
      <c r="BG52" s="408"/>
      <c r="BH52" s="408"/>
      <c r="BI52" s="408"/>
      <c r="BJ52" s="408"/>
      <c r="BK52" s="408"/>
      <c r="BL52" s="408"/>
    </row>
    <row r="53" spans="2:64" s="286" customFormat="1" x14ac:dyDescent="0.25">
      <c r="B53" s="233"/>
      <c r="C53" s="225" t="s">
        <v>196</v>
      </c>
      <c r="D53" s="339" t="s">
        <v>108</v>
      </c>
      <c r="E53" s="340" t="s">
        <v>258</v>
      </c>
      <c r="F53" s="348">
        <v>5</v>
      </c>
      <c r="G53" s="296">
        <v>200</v>
      </c>
      <c r="H53" s="296">
        <v>15.6</v>
      </c>
      <c r="I53" s="341">
        <v>215.6</v>
      </c>
      <c r="J53" s="296">
        <v>1000</v>
      </c>
      <c r="K53" s="296">
        <v>78</v>
      </c>
      <c r="L53" s="341">
        <v>1078</v>
      </c>
      <c r="M53" s="227">
        <v>0.22081274931637518</v>
      </c>
      <c r="N53" s="296">
        <v>1316.0361437630525</v>
      </c>
      <c r="O53" s="342">
        <v>44805</v>
      </c>
      <c r="P53" s="344" t="s">
        <v>172</v>
      </c>
      <c r="Q53" s="345"/>
      <c r="R53" s="408"/>
      <c r="S53" s="408"/>
      <c r="T53" s="408"/>
      <c r="U53" s="408"/>
      <c r="V53" s="408"/>
      <c r="W53" s="408"/>
      <c r="X53" s="408"/>
      <c r="Y53" s="408"/>
      <c r="Z53" s="408"/>
      <c r="AA53" s="408"/>
      <c r="AB53" s="408"/>
      <c r="AC53" s="408"/>
      <c r="AD53" s="408"/>
      <c r="AE53" s="408"/>
      <c r="AF53" s="408"/>
      <c r="AG53" s="408"/>
      <c r="AH53" s="408"/>
      <c r="AI53" s="408"/>
      <c r="AJ53" s="408"/>
      <c r="AK53" s="408"/>
      <c r="AL53" s="408"/>
      <c r="AM53" s="408"/>
      <c r="AN53" s="408"/>
      <c r="AO53" s="408"/>
      <c r="AP53" s="408"/>
      <c r="AQ53" s="408"/>
      <c r="AR53" s="408"/>
      <c r="AS53" s="408"/>
      <c r="AT53" s="408"/>
      <c r="AU53" s="408"/>
      <c r="AV53" s="408"/>
      <c r="AW53" s="408"/>
      <c r="AX53" s="408"/>
      <c r="AY53" s="408"/>
      <c r="AZ53" s="408"/>
      <c r="BA53" s="408"/>
      <c r="BB53" s="408"/>
      <c r="BC53" s="408"/>
      <c r="BD53" s="408"/>
      <c r="BE53" s="408"/>
      <c r="BF53" s="408"/>
      <c r="BG53" s="408"/>
      <c r="BH53" s="408"/>
      <c r="BI53" s="408"/>
      <c r="BJ53" s="408"/>
      <c r="BK53" s="408"/>
      <c r="BL53" s="408"/>
    </row>
    <row r="54" spans="2:64" s="286" customFormat="1" x14ac:dyDescent="0.25">
      <c r="B54" s="233"/>
      <c r="C54" s="225" t="s">
        <v>197</v>
      </c>
      <c r="D54" s="339" t="s">
        <v>109</v>
      </c>
      <c r="E54" s="340" t="s">
        <v>258</v>
      </c>
      <c r="F54" s="348">
        <v>6</v>
      </c>
      <c r="G54" s="296">
        <v>327</v>
      </c>
      <c r="H54" s="296">
        <v>15.6</v>
      </c>
      <c r="I54" s="341">
        <v>342.6</v>
      </c>
      <c r="J54" s="296">
        <v>1962</v>
      </c>
      <c r="K54" s="296">
        <v>93.6</v>
      </c>
      <c r="L54" s="341">
        <v>2055.6</v>
      </c>
      <c r="M54" s="227">
        <v>0.22081274931637518</v>
      </c>
      <c r="N54" s="296">
        <v>2509.5026874947407</v>
      </c>
      <c r="O54" s="342">
        <v>44805</v>
      </c>
      <c r="P54" s="344" t="s">
        <v>172</v>
      </c>
      <c r="Q54" s="345"/>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8"/>
      <c r="AO54" s="408"/>
      <c r="AP54" s="408"/>
      <c r="AQ54" s="408"/>
      <c r="AR54" s="408"/>
      <c r="AS54" s="408"/>
      <c r="AT54" s="408"/>
      <c r="AU54" s="408"/>
      <c r="AV54" s="408"/>
      <c r="AW54" s="408"/>
      <c r="AX54" s="408"/>
      <c r="AY54" s="408"/>
      <c r="AZ54" s="408"/>
      <c r="BA54" s="408"/>
      <c r="BB54" s="408"/>
      <c r="BC54" s="408"/>
      <c r="BD54" s="408"/>
      <c r="BE54" s="408"/>
      <c r="BF54" s="408"/>
      <c r="BG54" s="408"/>
      <c r="BH54" s="408"/>
      <c r="BI54" s="408"/>
      <c r="BJ54" s="408"/>
      <c r="BK54" s="408"/>
      <c r="BL54" s="408"/>
    </row>
    <row r="55" spans="2:64" s="286" customFormat="1" x14ac:dyDescent="0.25">
      <c r="B55" s="233"/>
      <c r="C55" s="225" t="s">
        <v>198</v>
      </c>
      <c r="D55" s="339" t="s">
        <v>111</v>
      </c>
      <c r="E55" s="340" t="s">
        <v>258</v>
      </c>
      <c r="F55" s="348">
        <v>14</v>
      </c>
      <c r="G55" s="296">
        <v>99</v>
      </c>
      <c r="H55" s="296">
        <v>15.6</v>
      </c>
      <c r="I55" s="341">
        <v>114.6</v>
      </c>
      <c r="J55" s="296">
        <v>1386</v>
      </c>
      <c r="K55" s="296">
        <v>218.4</v>
      </c>
      <c r="L55" s="341">
        <v>1604.4</v>
      </c>
      <c r="M55" s="227">
        <v>0.22081274931637518</v>
      </c>
      <c r="N55" s="296">
        <v>1958.6719750031925</v>
      </c>
      <c r="O55" s="342">
        <v>44805</v>
      </c>
      <c r="P55" s="344" t="s">
        <v>172</v>
      </c>
      <c r="Q55" s="345"/>
      <c r="R55" s="408"/>
      <c r="S55" s="408"/>
      <c r="T55" s="408"/>
      <c r="U55" s="408"/>
      <c r="V55" s="408"/>
      <c r="W55" s="408"/>
      <c r="X55" s="408"/>
      <c r="Y55" s="408"/>
      <c r="Z55" s="408"/>
      <c r="AA55" s="408"/>
      <c r="AB55" s="408"/>
      <c r="AC55" s="408"/>
      <c r="AD55" s="408"/>
      <c r="AE55" s="408"/>
      <c r="AF55" s="408"/>
      <c r="AG55" s="408"/>
      <c r="AH55" s="408"/>
      <c r="AI55" s="408"/>
      <c r="AJ55" s="408"/>
      <c r="AK55" s="408"/>
      <c r="AL55" s="408"/>
      <c r="AM55" s="408"/>
      <c r="AN55" s="408"/>
      <c r="AO55" s="408"/>
      <c r="AP55" s="408"/>
      <c r="AQ55" s="408"/>
      <c r="AR55" s="408"/>
      <c r="AS55" s="408"/>
      <c r="AT55" s="408"/>
      <c r="AU55" s="408"/>
      <c r="AV55" s="408"/>
      <c r="AW55" s="408"/>
      <c r="AX55" s="408"/>
      <c r="AY55" s="408"/>
      <c r="AZ55" s="408"/>
      <c r="BA55" s="408"/>
      <c r="BB55" s="408"/>
      <c r="BC55" s="408"/>
      <c r="BD55" s="408"/>
      <c r="BE55" s="408"/>
      <c r="BF55" s="408"/>
      <c r="BG55" s="408"/>
      <c r="BH55" s="408"/>
      <c r="BI55" s="408"/>
      <c r="BJ55" s="408"/>
      <c r="BK55" s="408"/>
      <c r="BL55" s="408"/>
    </row>
    <row r="56" spans="2:64" s="286" customFormat="1" x14ac:dyDescent="0.25">
      <c r="B56" s="233"/>
      <c r="C56" s="225" t="s">
        <v>199</v>
      </c>
      <c r="D56" s="339" t="s">
        <v>112</v>
      </c>
      <c r="E56" s="340" t="s">
        <v>258</v>
      </c>
      <c r="F56" s="348">
        <v>5</v>
      </c>
      <c r="G56" s="296">
        <v>1115.98</v>
      </c>
      <c r="H56" s="296">
        <v>62.4</v>
      </c>
      <c r="I56" s="341">
        <v>1178.3800000000001</v>
      </c>
      <c r="J56" s="296">
        <v>5579.9</v>
      </c>
      <c r="K56" s="296">
        <v>312</v>
      </c>
      <c r="L56" s="341">
        <v>5891.9</v>
      </c>
      <c r="M56" s="227">
        <v>0.22081274931637518</v>
      </c>
      <c r="N56" s="296">
        <v>7192.9066376971505</v>
      </c>
      <c r="O56" s="342">
        <v>44805</v>
      </c>
      <c r="P56" s="344" t="s">
        <v>172</v>
      </c>
      <c r="Q56" s="345"/>
      <c r="R56" s="408"/>
      <c r="S56" s="408"/>
      <c r="T56" s="408"/>
      <c r="U56" s="408"/>
      <c r="V56" s="408"/>
      <c r="W56" s="408"/>
      <c r="X56" s="408"/>
      <c r="Y56" s="408"/>
      <c r="Z56" s="408"/>
      <c r="AA56" s="408"/>
      <c r="AB56" s="408"/>
      <c r="AC56" s="408"/>
      <c r="AD56" s="408"/>
      <c r="AE56" s="408"/>
      <c r="AF56" s="408"/>
      <c r="AG56" s="408"/>
      <c r="AH56" s="408"/>
      <c r="AI56" s="408"/>
      <c r="AJ56" s="408"/>
      <c r="AK56" s="408"/>
      <c r="AL56" s="408"/>
      <c r="AM56" s="408"/>
      <c r="AN56" s="408"/>
      <c r="AO56" s="408"/>
      <c r="AP56" s="408"/>
      <c r="AQ56" s="408"/>
      <c r="AR56" s="408"/>
      <c r="AS56" s="408"/>
      <c r="AT56" s="408"/>
      <c r="AU56" s="408"/>
      <c r="AV56" s="408"/>
      <c r="AW56" s="408"/>
      <c r="AX56" s="408"/>
      <c r="AY56" s="408"/>
      <c r="AZ56" s="408"/>
      <c r="BA56" s="408"/>
      <c r="BB56" s="408"/>
      <c r="BC56" s="408"/>
      <c r="BD56" s="408"/>
      <c r="BE56" s="408"/>
      <c r="BF56" s="408"/>
      <c r="BG56" s="408"/>
      <c r="BH56" s="408"/>
      <c r="BI56" s="408"/>
      <c r="BJ56" s="408"/>
      <c r="BK56" s="408"/>
      <c r="BL56" s="408"/>
    </row>
    <row r="57" spans="2:64" s="286" customFormat="1" x14ac:dyDescent="0.25">
      <c r="B57" s="233"/>
      <c r="C57" s="225" t="s">
        <v>200</v>
      </c>
      <c r="D57" s="339" t="s">
        <v>113</v>
      </c>
      <c r="E57" s="340" t="s">
        <v>258</v>
      </c>
      <c r="F57" s="348">
        <v>2</v>
      </c>
      <c r="G57" s="296">
        <v>1535.96</v>
      </c>
      <c r="H57" s="296">
        <v>124.8</v>
      </c>
      <c r="I57" s="341">
        <v>1660.76</v>
      </c>
      <c r="J57" s="296">
        <v>3071.92</v>
      </c>
      <c r="K57" s="296">
        <v>249.6</v>
      </c>
      <c r="L57" s="341">
        <v>3321.52</v>
      </c>
      <c r="M57" s="227">
        <v>0.22081274931637518</v>
      </c>
      <c r="N57" s="296">
        <v>4054.9539631093267</v>
      </c>
      <c r="O57" s="342">
        <v>44805</v>
      </c>
      <c r="P57" s="344" t="s">
        <v>172</v>
      </c>
      <c r="Q57" s="345"/>
      <c r="R57" s="408"/>
      <c r="S57" s="408"/>
      <c r="T57" s="408"/>
      <c r="U57" s="408"/>
      <c r="V57" s="408"/>
      <c r="W57" s="408"/>
      <c r="X57" s="408"/>
      <c r="Y57" s="408"/>
      <c r="Z57" s="408"/>
      <c r="AA57" s="408"/>
      <c r="AB57" s="408"/>
      <c r="AC57" s="408"/>
      <c r="AD57" s="408"/>
      <c r="AE57" s="408"/>
      <c r="AF57" s="408"/>
      <c r="AG57" s="408"/>
      <c r="AH57" s="408"/>
      <c r="AI57" s="408"/>
      <c r="AJ57" s="408"/>
      <c r="AK57" s="408"/>
      <c r="AL57" s="408"/>
      <c r="AM57" s="408"/>
      <c r="AN57" s="408"/>
      <c r="AO57" s="408"/>
      <c r="AP57" s="408"/>
      <c r="AQ57" s="408"/>
      <c r="AR57" s="408"/>
      <c r="AS57" s="408"/>
      <c r="AT57" s="408"/>
      <c r="AU57" s="408"/>
      <c r="AV57" s="408"/>
      <c r="AW57" s="408"/>
      <c r="AX57" s="408"/>
      <c r="AY57" s="408"/>
      <c r="AZ57" s="408"/>
      <c r="BA57" s="408"/>
      <c r="BB57" s="408"/>
      <c r="BC57" s="408"/>
      <c r="BD57" s="408"/>
      <c r="BE57" s="408"/>
      <c r="BF57" s="408"/>
      <c r="BG57" s="408"/>
      <c r="BH57" s="408"/>
      <c r="BI57" s="408"/>
      <c r="BJ57" s="408"/>
      <c r="BK57" s="408"/>
      <c r="BL57" s="408"/>
    </row>
    <row r="58" spans="2:64" s="286" customFormat="1" x14ac:dyDescent="0.25">
      <c r="B58" s="233"/>
      <c r="C58" s="225" t="s">
        <v>201</v>
      </c>
      <c r="D58" s="339" t="s">
        <v>114</v>
      </c>
      <c r="E58" s="340" t="s">
        <v>258</v>
      </c>
      <c r="F58" s="348">
        <v>2</v>
      </c>
      <c r="G58" s="296">
        <v>222.29</v>
      </c>
      <c r="H58" s="296">
        <v>62.4</v>
      </c>
      <c r="I58" s="341">
        <v>284.69</v>
      </c>
      <c r="J58" s="296">
        <v>444.58</v>
      </c>
      <c r="K58" s="296">
        <v>124.8</v>
      </c>
      <c r="L58" s="341">
        <v>569.38</v>
      </c>
      <c r="M58" s="227">
        <v>0.22081274931637518</v>
      </c>
      <c r="N58" s="296">
        <v>695.1063632057577</v>
      </c>
      <c r="O58" s="342">
        <v>44805</v>
      </c>
      <c r="P58" s="344" t="s">
        <v>172</v>
      </c>
      <c r="Q58" s="345"/>
      <c r="R58" s="408"/>
      <c r="S58" s="408"/>
      <c r="T58" s="408"/>
      <c r="U58" s="408"/>
      <c r="V58" s="408"/>
      <c r="W58" s="408"/>
      <c r="X58" s="408"/>
      <c r="Y58" s="408"/>
      <c r="Z58" s="408"/>
      <c r="AA58" s="408"/>
      <c r="AB58" s="408"/>
      <c r="AC58" s="408"/>
      <c r="AD58" s="408"/>
      <c r="AE58" s="408"/>
      <c r="AF58" s="408"/>
      <c r="AG58" s="408"/>
      <c r="AH58" s="408"/>
      <c r="AI58" s="408"/>
      <c r="AJ58" s="408"/>
      <c r="AK58" s="408"/>
      <c r="AL58" s="408"/>
      <c r="AM58" s="408"/>
      <c r="AN58" s="408"/>
      <c r="AO58" s="408"/>
      <c r="AP58" s="408"/>
      <c r="AQ58" s="408"/>
      <c r="AR58" s="408"/>
      <c r="AS58" s="408"/>
      <c r="AT58" s="408"/>
      <c r="AU58" s="408"/>
      <c r="AV58" s="408"/>
      <c r="AW58" s="408"/>
      <c r="AX58" s="408"/>
      <c r="AY58" s="408"/>
      <c r="AZ58" s="408"/>
      <c r="BA58" s="408"/>
      <c r="BB58" s="408"/>
      <c r="BC58" s="408"/>
      <c r="BD58" s="408"/>
      <c r="BE58" s="408"/>
      <c r="BF58" s="408"/>
      <c r="BG58" s="408"/>
      <c r="BH58" s="408"/>
      <c r="BI58" s="408"/>
      <c r="BJ58" s="408"/>
      <c r="BK58" s="408"/>
      <c r="BL58" s="408"/>
    </row>
    <row r="59" spans="2:64" s="286" customFormat="1" x14ac:dyDescent="0.25">
      <c r="B59" s="233"/>
      <c r="C59" s="225" t="s">
        <v>202</v>
      </c>
      <c r="D59" s="339" t="s">
        <v>115</v>
      </c>
      <c r="E59" s="340" t="s">
        <v>258</v>
      </c>
      <c r="F59" s="348">
        <v>2</v>
      </c>
      <c r="G59" s="296">
        <v>694.84</v>
      </c>
      <c r="H59" s="296">
        <v>62.4</v>
      </c>
      <c r="I59" s="341">
        <v>757.24</v>
      </c>
      <c r="J59" s="296">
        <v>1389.68</v>
      </c>
      <c r="K59" s="296">
        <v>124.8</v>
      </c>
      <c r="L59" s="341">
        <v>1514.48</v>
      </c>
      <c r="M59" s="227">
        <v>0.22081274931637518</v>
      </c>
      <c r="N59" s="296">
        <v>1848.896492584664</v>
      </c>
      <c r="O59" s="342">
        <v>44805</v>
      </c>
      <c r="P59" s="344" t="s">
        <v>172</v>
      </c>
      <c r="Q59" s="345"/>
      <c r="R59" s="408"/>
      <c r="S59" s="408"/>
      <c r="T59" s="408"/>
      <c r="U59" s="408"/>
      <c r="V59" s="408"/>
      <c r="W59" s="408"/>
      <c r="X59" s="408"/>
      <c r="Y59" s="408"/>
      <c r="Z59" s="408"/>
      <c r="AA59" s="408"/>
      <c r="AB59" s="408"/>
      <c r="AC59" s="408"/>
      <c r="AD59" s="408"/>
      <c r="AE59" s="408"/>
      <c r="AF59" s="408"/>
      <c r="AG59" s="408"/>
      <c r="AH59" s="408"/>
      <c r="AI59" s="408"/>
      <c r="AJ59" s="408"/>
      <c r="AK59" s="408"/>
      <c r="AL59" s="408"/>
      <c r="AM59" s="408"/>
      <c r="AN59" s="408"/>
      <c r="AO59" s="408"/>
      <c r="AP59" s="408"/>
      <c r="AQ59" s="408"/>
      <c r="AR59" s="408"/>
      <c r="AS59" s="408"/>
      <c r="AT59" s="408"/>
      <c r="AU59" s="408"/>
      <c r="AV59" s="408"/>
      <c r="AW59" s="408"/>
      <c r="AX59" s="408"/>
      <c r="AY59" s="408"/>
      <c r="AZ59" s="408"/>
      <c r="BA59" s="408"/>
      <c r="BB59" s="408"/>
      <c r="BC59" s="408"/>
      <c r="BD59" s="408"/>
      <c r="BE59" s="408"/>
      <c r="BF59" s="408"/>
      <c r="BG59" s="408"/>
      <c r="BH59" s="408"/>
      <c r="BI59" s="408"/>
      <c r="BJ59" s="408"/>
      <c r="BK59" s="408"/>
      <c r="BL59" s="408"/>
    </row>
    <row r="60" spans="2:64" s="286" customFormat="1" x14ac:dyDescent="0.25">
      <c r="B60" s="233"/>
      <c r="C60" s="225" t="s">
        <v>203</v>
      </c>
      <c r="D60" s="339" t="s">
        <v>342</v>
      </c>
      <c r="E60" s="340" t="s">
        <v>258</v>
      </c>
      <c r="F60" s="348">
        <v>2</v>
      </c>
      <c r="G60" s="296">
        <v>59</v>
      </c>
      <c r="H60" s="296">
        <v>15.6</v>
      </c>
      <c r="I60" s="341">
        <v>74.599999999999994</v>
      </c>
      <c r="J60" s="296">
        <v>118</v>
      </c>
      <c r="K60" s="296">
        <v>31.2</v>
      </c>
      <c r="L60" s="341">
        <v>149.19999999999999</v>
      </c>
      <c r="M60" s="227">
        <v>0.22081274931637518</v>
      </c>
      <c r="N60" s="296">
        <v>182.14526219800317</v>
      </c>
      <c r="O60" s="342">
        <v>44805</v>
      </c>
      <c r="P60" s="344" t="s">
        <v>172</v>
      </c>
      <c r="Q60" s="345"/>
      <c r="R60" s="408"/>
      <c r="S60" s="408"/>
      <c r="T60" s="408"/>
      <c r="U60" s="408"/>
      <c r="V60" s="408"/>
      <c r="W60" s="408"/>
      <c r="X60" s="408"/>
      <c r="Y60" s="408"/>
      <c r="Z60" s="408"/>
      <c r="AA60" s="408"/>
      <c r="AB60" s="408"/>
      <c r="AC60" s="408"/>
      <c r="AD60" s="408"/>
      <c r="AE60" s="408"/>
      <c r="AF60" s="408"/>
      <c r="AG60" s="408"/>
      <c r="AH60" s="408"/>
      <c r="AI60" s="408"/>
      <c r="AJ60" s="408"/>
      <c r="AK60" s="408"/>
      <c r="AL60" s="408"/>
      <c r="AM60" s="408"/>
      <c r="AN60" s="408"/>
      <c r="AO60" s="408"/>
      <c r="AP60" s="408"/>
      <c r="AQ60" s="408"/>
      <c r="AR60" s="408"/>
      <c r="AS60" s="408"/>
      <c r="AT60" s="408"/>
      <c r="AU60" s="408"/>
      <c r="AV60" s="408"/>
      <c r="AW60" s="408"/>
      <c r="AX60" s="408"/>
      <c r="AY60" s="408"/>
      <c r="AZ60" s="408"/>
      <c r="BA60" s="408"/>
      <c r="BB60" s="408"/>
      <c r="BC60" s="408"/>
      <c r="BD60" s="408"/>
      <c r="BE60" s="408"/>
      <c r="BF60" s="408"/>
      <c r="BG60" s="408"/>
      <c r="BH60" s="408"/>
      <c r="BI60" s="408"/>
      <c r="BJ60" s="408"/>
      <c r="BK60" s="408"/>
      <c r="BL60" s="408"/>
    </row>
    <row r="61" spans="2:64" s="286" customFormat="1" x14ac:dyDescent="0.25">
      <c r="B61" s="233"/>
      <c r="C61" s="225" t="s">
        <v>204</v>
      </c>
      <c r="D61" s="339" t="s">
        <v>104</v>
      </c>
      <c r="E61" s="340" t="s">
        <v>258</v>
      </c>
      <c r="F61" s="348">
        <v>2</v>
      </c>
      <c r="G61" s="296">
        <v>546.96</v>
      </c>
      <c r="H61" s="296">
        <v>124.8</v>
      </c>
      <c r="I61" s="341">
        <v>671.76</v>
      </c>
      <c r="J61" s="296">
        <v>1093.92</v>
      </c>
      <c r="K61" s="296">
        <v>249.6</v>
      </c>
      <c r="L61" s="341">
        <v>1343.52</v>
      </c>
      <c r="M61" s="227">
        <v>0.22081274931637518</v>
      </c>
      <c r="N61" s="296">
        <v>1640.1863449615364</v>
      </c>
      <c r="O61" s="342">
        <v>44805</v>
      </c>
      <c r="P61" s="344" t="s">
        <v>172</v>
      </c>
      <c r="Q61" s="345"/>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c r="AP61" s="408"/>
      <c r="AQ61" s="408"/>
      <c r="AR61" s="408"/>
      <c r="AS61" s="408"/>
      <c r="AT61" s="408"/>
      <c r="AU61" s="408"/>
      <c r="AV61" s="408"/>
      <c r="AW61" s="408"/>
      <c r="AX61" s="408"/>
      <c r="AY61" s="408"/>
      <c r="AZ61" s="408"/>
      <c r="BA61" s="408"/>
      <c r="BB61" s="408"/>
      <c r="BC61" s="408"/>
      <c r="BD61" s="408"/>
      <c r="BE61" s="408"/>
      <c r="BF61" s="408"/>
      <c r="BG61" s="408"/>
      <c r="BH61" s="408"/>
      <c r="BI61" s="408"/>
      <c r="BJ61" s="408"/>
      <c r="BK61" s="408"/>
      <c r="BL61" s="408"/>
    </row>
    <row r="62" spans="2:64" s="286" customFormat="1" x14ac:dyDescent="0.25">
      <c r="B62" s="233"/>
      <c r="C62" s="225" t="s">
        <v>205</v>
      </c>
      <c r="D62" s="339" t="s">
        <v>110</v>
      </c>
      <c r="E62" s="340" t="s">
        <v>258</v>
      </c>
      <c r="F62" s="348">
        <v>6</v>
      </c>
      <c r="G62" s="296">
        <v>311.95999999999998</v>
      </c>
      <c r="H62" s="296">
        <v>124.8</v>
      </c>
      <c r="I62" s="341">
        <v>436.76</v>
      </c>
      <c r="J62" s="296">
        <v>1871.7599999999998</v>
      </c>
      <c r="K62" s="296">
        <v>748.8</v>
      </c>
      <c r="L62" s="341">
        <v>2620.5599999999995</v>
      </c>
      <c r="M62" s="227">
        <v>0.22081274931637518</v>
      </c>
      <c r="N62" s="296">
        <v>3199.2130583485196</v>
      </c>
      <c r="O62" s="342">
        <v>44805</v>
      </c>
      <c r="P62" s="344" t="s">
        <v>172</v>
      </c>
      <c r="Q62" s="345"/>
      <c r="R62" s="408"/>
      <c r="S62" s="408"/>
      <c r="T62" s="408"/>
      <c r="U62" s="408"/>
      <c r="V62" s="408"/>
      <c r="W62" s="408"/>
      <c r="X62" s="408"/>
      <c r="Y62" s="408"/>
      <c r="Z62" s="408"/>
      <c r="AA62" s="408"/>
      <c r="AB62" s="408"/>
      <c r="AC62" s="408"/>
      <c r="AD62" s="408"/>
      <c r="AE62" s="408"/>
      <c r="AF62" s="408"/>
      <c r="AG62" s="408"/>
      <c r="AH62" s="408"/>
      <c r="AI62" s="408"/>
      <c r="AJ62" s="408"/>
      <c r="AK62" s="408"/>
      <c r="AL62" s="408"/>
      <c r="AM62" s="408"/>
      <c r="AN62" s="408"/>
      <c r="AO62" s="408"/>
      <c r="AP62" s="408"/>
      <c r="AQ62" s="408"/>
      <c r="AR62" s="408"/>
      <c r="AS62" s="408"/>
      <c r="AT62" s="408"/>
      <c r="AU62" s="408"/>
      <c r="AV62" s="408"/>
      <c r="AW62" s="408"/>
      <c r="AX62" s="408"/>
      <c r="AY62" s="408"/>
      <c r="AZ62" s="408"/>
      <c r="BA62" s="408"/>
      <c r="BB62" s="408"/>
      <c r="BC62" s="408"/>
      <c r="BD62" s="408"/>
      <c r="BE62" s="408"/>
      <c r="BF62" s="408"/>
      <c r="BG62" s="408"/>
      <c r="BH62" s="408"/>
      <c r="BI62" s="408"/>
      <c r="BJ62" s="408"/>
      <c r="BK62" s="408"/>
      <c r="BL62" s="408"/>
    </row>
    <row r="63" spans="2:64" s="285" customFormat="1" x14ac:dyDescent="0.25">
      <c r="B63" s="236"/>
      <c r="C63" s="237"/>
      <c r="D63" s="238" t="s">
        <v>206</v>
      </c>
      <c r="E63" s="238"/>
      <c r="F63" s="239"/>
      <c r="G63" s="239"/>
      <c r="H63" s="239"/>
      <c r="I63" s="237"/>
      <c r="J63" s="310"/>
      <c r="K63" s="310"/>
      <c r="L63" s="310"/>
      <c r="M63" s="241"/>
      <c r="N63" s="242"/>
      <c r="O63" s="361"/>
      <c r="P63" s="237"/>
      <c r="Q63" s="265"/>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7"/>
      <c r="AY63" s="407"/>
      <c r="AZ63" s="407"/>
      <c r="BA63" s="407"/>
      <c r="BB63" s="407"/>
      <c r="BC63" s="407"/>
      <c r="BD63" s="407"/>
      <c r="BE63" s="407"/>
      <c r="BF63" s="407"/>
      <c r="BG63" s="407"/>
      <c r="BH63" s="407"/>
      <c r="BI63" s="407"/>
      <c r="BJ63" s="407"/>
      <c r="BK63" s="407"/>
      <c r="BL63" s="407"/>
    </row>
    <row r="64" spans="2:64" s="286" customFormat="1" ht="47.25" x14ac:dyDescent="0.25">
      <c r="B64" s="233"/>
      <c r="C64" s="243" t="s">
        <v>207</v>
      </c>
      <c r="D64" s="339" t="s">
        <v>322</v>
      </c>
      <c r="E64" s="340" t="s">
        <v>323</v>
      </c>
      <c r="F64" s="348">
        <v>1</v>
      </c>
      <c r="G64" s="296">
        <v>34.35</v>
      </c>
      <c r="H64" s="296">
        <v>21.77</v>
      </c>
      <c r="I64" s="341">
        <v>56.120000000000005</v>
      </c>
      <c r="J64" s="296">
        <v>34.35</v>
      </c>
      <c r="K64" s="296">
        <v>21.77</v>
      </c>
      <c r="L64" s="341">
        <v>56.120000000000005</v>
      </c>
      <c r="M64" s="227">
        <v>0.22081274931637518</v>
      </c>
      <c r="N64" s="296">
        <v>68.512011491634979</v>
      </c>
      <c r="O64" s="342">
        <v>44743</v>
      </c>
      <c r="P64" s="344" t="s">
        <v>169</v>
      </c>
      <c r="Q64" s="345"/>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c r="AS64" s="408"/>
      <c r="AT64" s="408"/>
      <c r="AU64" s="408"/>
      <c r="AV64" s="408"/>
      <c r="AW64" s="408"/>
      <c r="AX64" s="408"/>
      <c r="AY64" s="408"/>
      <c r="AZ64" s="408"/>
      <c r="BA64" s="408"/>
      <c r="BB64" s="408"/>
      <c r="BC64" s="408"/>
      <c r="BD64" s="408"/>
      <c r="BE64" s="408"/>
      <c r="BF64" s="408"/>
      <c r="BG64" s="408"/>
      <c r="BH64" s="408"/>
      <c r="BI64" s="408"/>
      <c r="BJ64" s="408"/>
      <c r="BK64" s="408"/>
      <c r="BL64" s="408"/>
    </row>
    <row r="65" spans="2:64" s="286" customFormat="1" ht="47.25" x14ac:dyDescent="0.25">
      <c r="B65" s="233"/>
      <c r="C65" s="243" t="s">
        <v>208</v>
      </c>
      <c r="D65" s="339" t="s">
        <v>324</v>
      </c>
      <c r="E65" s="340" t="s">
        <v>323</v>
      </c>
      <c r="F65" s="348">
        <v>17</v>
      </c>
      <c r="G65" s="296">
        <v>26.13</v>
      </c>
      <c r="H65" s="296">
        <v>21.77</v>
      </c>
      <c r="I65" s="341">
        <v>47.9</v>
      </c>
      <c r="J65" s="296">
        <v>444.21</v>
      </c>
      <c r="K65" s="296">
        <v>370.09</v>
      </c>
      <c r="L65" s="341">
        <v>814.3</v>
      </c>
      <c r="M65" s="227">
        <v>0.22081274931637518</v>
      </c>
      <c r="N65" s="296">
        <v>994.10782176832424</v>
      </c>
      <c r="O65" s="342">
        <v>44805</v>
      </c>
      <c r="P65" s="344" t="s">
        <v>172</v>
      </c>
      <c r="Q65" s="345"/>
      <c r="R65" s="408"/>
      <c r="S65" s="408"/>
      <c r="T65" s="408"/>
      <c r="U65" s="408"/>
      <c r="V65" s="408"/>
      <c r="W65" s="408"/>
      <c r="X65" s="408"/>
      <c r="Y65" s="408"/>
      <c r="Z65" s="408"/>
      <c r="AA65" s="408"/>
      <c r="AB65" s="408"/>
      <c r="AC65" s="408"/>
      <c r="AD65" s="408"/>
      <c r="AE65" s="408"/>
      <c r="AF65" s="408"/>
      <c r="AG65" s="408"/>
      <c r="AH65" s="408"/>
      <c r="AI65" s="408"/>
      <c r="AJ65" s="408"/>
      <c r="AK65" s="408"/>
      <c r="AL65" s="408"/>
      <c r="AM65" s="408"/>
      <c r="AN65" s="408"/>
      <c r="AO65" s="408"/>
      <c r="AP65" s="408"/>
      <c r="AQ65" s="408"/>
      <c r="AR65" s="408"/>
      <c r="AS65" s="408"/>
      <c r="AT65" s="408"/>
      <c r="AU65" s="408"/>
      <c r="AV65" s="408"/>
      <c r="AW65" s="408"/>
      <c r="AX65" s="408"/>
      <c r="AY65" s="408"/>
      <c r="AZ65" s="408"/>
      <c r="BA65" s="408"/>
      <c r="BB65" s="408"/>
      <c r="BC65" s="408"/>
      <c r="BD65" s="408"/>
      <c r="BE65" s="408"/>
      <c r="BF65" s="408"/>
      <c r="BG65" s="408"/>
      <c r="BH65" s="408"/>
      <c r="BI65" s="408"/>
      <c r="BJ65" s="408"/>
      <c r="BK65" s="408"/>
      <c r="BL65" s="408"/>
    </row>
    <row r="66" spans="2:64" s="286" customFormat="1" ht="47.25" x14ac:dyDescent="0.25">
      <c r="B66" s="233"/>
      <c r="C66" s="243" t="s">
        <v>209</v>
      </c>
      <c r="D66" s="339" t="s">
        <v>325</v>
      </c>
      <c r="E66" s="340" t="s">
        <v>323</v>
      </c>
      <c r="F66" s="348">
        <v>9</v>
      </c>
      <c r="G66" s="296">
        <v>41.92</v>
      </c>
      <c r="H66" s="296">
        <v>34.1</v>
      </c>
      <c r="I66" s="341">
        <v>76.02000000000001</v>
      </c>
      <c r="J66" s="296">
        <v>377.28000000000003</v>
      </c>
      <c r="K66" s="296">
        <v>306.90000000000003</v>
      </c>
      <c r="L66" s="341">
        <v>684.18000000000006</v>
      </c>
      <c r="M66" s="227">
        <v>0.22081274931637518</v>
      </c>
      <c r="N66" s="296">
        <v>835.25566682727765</v>
      </c>
      <c r="O66" s="342">
        <v>44805</v>
      </c>
      <c r="P66" s="344" t="s">
        <v>172</v>
      </c>
      <c r="Q66" s="345"/>
      <c r="R66" s="408"/>
      <c r="S66" s="408"/>
      <c r="T66" s="408"/>
      <c r="U66" s="408"/>
      <c r="V66" s="408"/>
      <c r="W66" s="408"/>
      <c r="X66" s="408"/>
      <c r="Y66" s="408"/>
      <c r="Z66" s="408"/>
      <c r="AA66" s="408"/>
      <c r="AB66" s="408"/>
      <c r="AC66" s="408"/>
      <c r="AD66" s="408"/>
      <c r="AE66" s="408"/>
      <c r="AF66" s="408"/>
      <c r="AG66" s="408"/>
      <c r="AH66" s="408"/>
      <c r="AI66" s="408"/>
      <c r="AJ66" s="408"/>
      <c r="AK66" s="408"/>
      <c r="AL66" s="408"/>
      <c r="AM66" s="408"/>
      <c r="AN66" s="408"/>
      <c r="AO66" s="408"/>
      <c r="AP66" s="408"/>
      <c r="AQ66" s="408"/>
      <c r="AR66" s="408"/>
      <c r="AS66" s="408"/>
      <c r="AT66" s="408"/>
      <c r="AU66" s="408"/>
      <c r="AV66" s="408"/>
      <c r="AW66" s="408"/>
      <c r="AX66" s="408"/>
      <c r="AY66" s="408"/>
      <c r="AZ66" s="408"/>
      <c r="BA66" s="408"/>
      <c r="BB66" s="408"/>
      <c r="BC66" s="408"/>
      <c r="BD66" s="408"/>
      <c r="BE66" s="408"/>
      <c r="BF66" s="408"/>
      <c r="BG66" s="408"/>
      <c r="BH66" s="408"/>
      <c r="BI66" s="408"/>
      <c r="BJ66" s="408"/>
      <c r="BK66" s="408"/>
      <c r="BL66" s="408"/>
    </row>
    <row r="67" spans="2:64" s="286" customFormat="1" ht="47.25" x14ac:dyDescent="0.25">
      <c r="B67" s="233"/>
      <c r="C67" s="243" t="s">
        <v>210</v>
      </c>
      <c r="D67" s="339" t="s">
        <v>327</v>
      </c>
      <c r="E67" s="340" t="s">
        <v>323</v>
      </c>
      <c r="F67" s="348">
        <v>10</v>
      </c>
      <c r="G67" s="296">
        <v>54.65</v>
      </c>
      <c r="H67" s="296">
        <v>21.77</v>
      </c>
      <c r="I67" s="341">
        <v>76.42</v>
      </c>
      <c r="J67" s="296">
        <v>546.5</v>
      </c>
      <c r="K67" s="296">
        <v>217.7</v>
      </c>
      <c r="L67" s="341">
        <v>764.2</v>
      </c>
      <c r="M67" s="227">
        <v>0.22081274931637518</v>
      </c>
      <c r="N67" s="296">
        <v>932.94510302757396</v>
      </c>
      <c r="O67" s="342">
        <v>44805</v>
      </c>
      <c r="P67" s="344" t="s">
        <v>172</v>
      </c>
      <c r="Q67" s="345"/>
      <c r="R67" s="408"/>
      <c r="S67" s="408"/>
      <c r="T67" s="408"/>
      <c r="U67" s="408"/>
      <c r="V67" s="408"/>
      <c r="W67" s="408"/>
      <c r="X67" s="408"/>
      <c r="Y67" s="408"/>
      <c r="Z67" s="408"/>
      <c r="AA67" s="408"/>
      <c r="AB67" s="408"/>
      <c r="AC67" s="408"/>
      <c r="AD67" s="408"/>
      <c r="AE67" s="408"/>
      <c r="AF67" s="408"/>
      <c r="AG67" s="408"/>
      <c r="AH67" s="408"/>
      <c r="AI67" s="408"/>
      <c r="AJ67" s="408"/>
      <c r="AK67" s="408"/>
      <c r="AL67" s="408"/>
      <c r="AM67" s="408"/>
      <c r="AN67" s="408"/>
      <c r="AO67" s="408"/>
      <c r="AP67" s="408"/>
      <c r="AQ67" s="408"/>
      <c r="AR67" s="408"/>
      <c r="AS67" s="408"/>
      <c r="AT67" s="408"/>
      <c r="AU67" s="408"/>
      <c r="AV67" s="408"/>
      <c r="AW67" s="408"/>
      <c r="AX67" s="408"/>
      <c r="AY67" s="408"/>
      <c r="AZ67" s="408"/>
      <c r="BA67" s="408"/>
      <c r="BB67" s="408"/>
      <c r="BC67" s="408"/>
      <c r="BD67" s="408"/>
      <c r="BE67" s="408"/>
      <c r="BF67" s="408"/>
      <c r="BG67" s="408"/>
      <c r="BH67" s="408"/>
      <c r="BI67" s="408"/>
      <c r="BJ67" s="408"/>
      <c r="BK67" s="408"/>
      <c r="BL67" s="408"/>
    </row>
    <row r="68" spans="2:64" s="286" customFormat="1" ht="47.25" x14ac:dyDescent="0.25">
      <c r="B68" s="233"/>
      <c r="C68" s="243" t="s">
        <v>211</v>
      </c>
      <c r="D68" s="339" t="s">
        <v>326</v>
      </c>
      <c r="E68" s="340" t="s">
        <v>323</v>
      </c>
      <c r="F68" s="348">
        <v>4</v>
      </c>
      <c r="G68" s="296">
        <v>81.73</v>
      </c>
      <c r="H68" s="296">
        <v>21.77</v>
      </c>
      <c r="I68" s="341">
        <v>103.5</v>
      </c>
      <c r="J68" s="296">
        <v>326.92</v>
      </c>
      <c r="K68" s="296">
        <v>87.08</v>
      </c>
      <c r="L68" s="341">
        <v>414</v>
      </c>
      <c r="M68" s="227">
        <v>0.22081274931637518</v>
      </c>
      <c r="N68" s="296">
        <v>505.41647821697933</v>
      </c>
      <c r="O68" s="342">
        <v>44805</v>
      </c>
      <c r="P68" s="344" t="s">
        <v>172</v>
      </c>
      <c r="Q68" s="345"/>
      <c r="R68" s="408"/>
      <c r="S68" s="408"/>
      <c r="T68" s="408"/>
      <c r="U68" s="408"/>
      <c r="V68" s="408"/>
      <c r="W68" s="408"/>
      <c r="X68" s="408"/>
      <c r="Y68" s="408"/>
      <c r="Z68" s="408"/>
      <c r="AA68" s="408"/>
      <c r="AB68" s="408"/>
      <c r="AC68" s="408"/>
      <c r="AD68" s="408"/>
      <c r="AE68" s="408"/>
      <c r="AF68" s="408"/>
      <c r="AG68" s="408"/>
      <c r="AH68" s="408"/>
      <c r="AI68" s="408"/>
      <c r="AJ68" s="408"/>
      <c r="AK68" s="408"/>
      <c r="AL68" s="408"/>
      <c r="AM68" s="408"/>
      <c r="AN68" s="408"/>
      <c r="AO68" s="408"/>
      <c r="AP68" s="408"/>
      <c r="AQ68" s="408"/>
      <c r="AR68" s="408"/>
      <c r="AS68" s="408"/>
      <c r="AT68" s="408"/>
      <c r="AU68" s="408"/>
      <c r="AV68" s="408"/>
      <c r="AW68" s="408"/>
      <c r="AX68" s="408"/>
      <c r="AY68" s="408"/>
      <c r="AZ68" s="408"/>
      <c r="BA68" s="408"/>
      <c r="BB68" s="408"/>
      <c r="BC68" s="408"/>
      <c r="BD68" s="408"/>
      <c r="BE68" s="408"/>
      <c r="BF68" s="408"/>
      <c r="BG68" s="408"/>
      <c r="BH68" s="408"/>
      <c r="BI68" s="408"/>
      <c r="BJ68" s="408"/>
      <c r="BK68" s="408"/>
      <c r="BL68" s="408"/>
    </row>
    <row r="69" spans="2:64" s="286" customFormat="1" x14ac:dyDescent="0.25">
      <c r="B69" s="231"/>
      <c r="C69" s="237"/>
      <c r="D69" s="238" t="s">
        <v>212</v>
      </c>
      <c r="E69" s="238"/>
      <c r="F69" s="239"/>
      <c r="G69" s="239"/>
      <c r="H69" s="239"/>
      <c r="I69" s="237"/>
      <c r="J69" s="310"/>
      <c r="K69" s="310"/>
      <c r="L69" s="310"/>
      <c r="M69" s="241"/>
      <c r="N69" s="242"/>
      <c r="O69" s="361"/>
      <c r="P69" s="237"/>
      <c r="Q69" s="265"/>
      <c r="R69" s="408"/>
      <c r="S69" s="408"/>
      <c r="T69" s="408"/>
      <c r="U69" s="408"/>
      <c r="V69" s="408"/>
      <c r="W69" s="408"/>
      <c r="X69" s="408"/>
      <c r="Y69" s="408"/>
      <c r="Z69" s="408"/>
      <c r="AA69" s="408"/>
      <c r="AB69" s="408"/>
      <c r="AC69" s="408"/>
      <c r="AD69" s="408"/>
      <c r="AE69" s="408"/>
      <c r="AF69" s="408"/>
      <c r="AG69" s="408"/>
      <c r="AH69" s="408"/>
      <c r="AI69" s="408"/>
      <c r="AJ69" s="408"/>
      <c r="AK69" s="408"/>
      <c r="AL69" s="408"/>
      <c r="AM69" s="408"/>
      <c r="AN69" s="408"/>
      <c r="AO69" s="408"/>
      <c r="AP69" s="408"/>
      <c r="AQ69" s="408"/>
      <c r="AR69" s="408"/>
      <c r="AS69" s="408"/>
      <c r="AT69" s="408"/>
      <c r="AU69" s="408"/>
      <c r="AV69" s="408"/>
      <c r="AW69" s="408"/>
      <c r="AX69" s="408"/>
      <c r="AY69" s="408"/>
      <c r="AZ69" s="408"/>
      <c r="BA69" s="408"/>
      <c r="BB69" s="408"/>
      <c r="BC69" s="408"/>
      <c r="BD69" s="408"/>
      <c r="BE69" s="408"/>
      <c r="BF69" s="408"/>
      <c r="BG69" s="408"/>
      <c r="BH69" s="408"/>
      <c r="BI69" s="408"/>
      <c r="BJ69" s="408"/>
      <c r="BK69" s="408"/>
      <c r="BL69" s="408"/>
    </row>
    <row r="70" spans="2:64" s="286" customFormat="1" ht="47.25" x14ac:dyDescent="0.25">
      <c r="B70" s="233"/>
      <c r="C70" s="243" t="s">
        <v>357</v>
      </c>
      <c r="D70" s="339" t="s">
        <v>358</v>
      </c>
      <c r="E70" s="340" t="s">
        <v>266</v>
      </c>
      <c r="F70" s="348">
        <v>160</v>
      </c>
      <c r="G70" s="296">
        <v>16.89</v>
      </c>
      <c r="H70" s="296">
        <v>8.75</v>
      </c>
      <c r="I70" s="341">
        <v>25.64</v>
      </c>
      <c r="J70" s="296">
        <v>2702.4</v>
      </c>
      <c r="K70" s="296">
        <v>1400</v>
      </c>
      <c r="L70" s="341">
        <v>4102.3999999999996</v>
      </c>
      <c r="M70" s="227">
        <v>0.22081274931637518</v>
      </c>
      <c r="N70" s="226">
        <v>5008.2622227954971</v>
      </c>
      <c r="O70" s="342">
        <v>44743</v>
      </c>
      <c r="P70" s="344" t="s">
        <v>169</v>
      </c>
      <c r="Q70" s="345"/>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8"/>
      <c r="AP70" s="408"/>
      <c r="AQ70" s="408"/>
      <c r="AR70" s="408"/>
      <c r="AS70" s="408"/>
      <c r="AT70" s="408"/>
      <c r="AU70" s="408"/>
      <c r="AV70" s="408"/>
      <c r="AW70" s="408"/>
      <c r="AX70" s="408"/>
      <c r="AY70" s="408"/>
      <c r="AZ70" s="408"/>
      <c r="BA70" s="408"/>
      <c r="BB70" s="408"/>
      <c r="BC70" s="408"/>
      <c r="BD70" s="408"/>
      <c r="BE70" s="408"/>
      <c r="BF70" s="408"/>
      <c r="BG70" s="408"/>
      <c r="BH70" s="408"/>
      <c r="BI70" s="408"/>
      <c r="BJ70" s="408"/>
      <c r="BK70" s="408"/>
      <c r="BL70" s="408"/>
    </row>
    <row r="71" spans="2:64" s="286" customFormat="1" ht="47.25" x14ac:dyDescent="0.25">
      <c r="B71" s="231"/>
      <c r="C71" s="243">
        <v>91857</v>
      </c>
      <c r="D71" s="339" t="s">
        <v>279</v>
      </c>
      <c r="E71" s="340" t="s">
        <v>266</v>
      </c>
      <c r="F71" s="348">
        <v>81</v>
      </c>
      <c r="G71" s="296">
        <v>11.41</v>
      </c>
      <c r="H71" s="296">
        <v>7.15</v>
      </c>
      <c r="I71" s="341">
        <v>18.560000000000002</v>
      </c>
      <c r="J71" s="296">
        <v>924.21</v>
      </c>
      <c r="K71" s="296">
        <v>579.15</v>
      </c>
      <c r="L71" s="341">
        <v>1503.3600000000001</v>
      </c>
      <c r="M71" s="227">
        <v>0.22081274931637518</v>
      </c>
      <c r="N71" s="226">
        <v>1835.3210548122659</v>
      </c>
      <c r="O71" s="342">
        <v>44743</v>
      </c>
      <c r="P71" s="344" t="s">
        <v>34</v>
      </c>
      <c r="Q71" s="345"/>
      <c r="R71" s="408"/>
      <c r="S71" s="408"/>
      <c r="T71" s="408"/>
      <c r="U71" s="408"/>
      <c r="V71" s="408"/>
      <c r="W71" s="408"/>
      <c r="X71" s="408"/>
      <c r="Y71" s="408"/>
      <c r="Z71" s="408"/>
      <c r="AA71" s="408"/>
      <c r="AB71" s="408"/>
      <c r="AC71" s="408"/>
      <c r="AD71" s="408"/>
      <c r="AE71" s="408"/>
      <c r="AF71" s="408"/>
      <c r="AG71" s="408"/>
      <c r="AH71" s="408"/>
      <c r="AI71" s="408"/>
      <c r="AJ71" s="408"/>
      <c r="AK71" s="408"/>
      <c r="AL71" s="408"/>
      <c r="AM71" s="408"/>
      <c r="AN71" s="408"/>
      <c r="AO71" s="408"/>
      <c r="AP71" s="408"/>
      <c r="AQ71" s="408"/>
      <c r="AR71" s="408"/>
      <c r="AS71" s="408"/>
      <c r="AT71" s="408"/>
      <c r="AU71" s="408"/>
      <c r="AV71" s="408"/>
      <c r="AW71" s="408"/>
      <c r="AX71" s="408"/>
      <c r="AY71" s="408"/>
      <c r="AZ71" s="408"/>
      <c r="BA71" s="408"/>
      <c r="BB71" s="408"/>
      <c r="BC71" s="408"/>
      <c r="BD71" s="408"/>
      <c r="BE71" s="408"/>
      <c r="BF71" s="408"/>
      <c r="BG71" s="408"/>
      <c r="BH71" s="408"/>
      <c r="BI71" s="408"/>
      <c r="BJ71" s="408"/>
      <c r="BK71" s="408"/>
      <c r="BL71" s="408"/>
    </row>
    <row r="72" spans="2:64" s="286" customFormat="1" ht="47.25" x14ac:dyDescent="0.25">
      <c r="B72" s="231"/>
      <c r="C72" s="243">
        <v>91940</v>
      </c>
      <c r="D72" s="339" t="s">
        <v>284</v>
      </c>
      <c r="E72" s="340" t="s">
        <v>258</v>
      </c>
      <c r="F72" s="348">
        <v>26</v>
      </c>
      <c r="G72" s="296">
        <v>7.12</v>
      </c>
      <c r="H72" s="296">
        <v>10.91</v>
      </c>
      <c r="I72" s="341">
        <v>18.03</v>
      </c>
      <c r="J72" s="296">
        <v>185.12</v>
      </c>
      <c r="K72" s="296">
        <v>283.66000000000003</v>
      </c>
      <c r="L72" s="341">
        <v>468.78000000000003</v>
      </c>
      <c r="M72" s="227">
        <v>0.22081274931637518</v>
      </c>
      <c r="N72" s="226">
        <v>572.29260062453034</v>
      </c>
      <c r="O72" s="342">
        <v>44743</v>
      </c>
      <c r="P72" s="344" t="s">
        <v>34</v>
      </c>
      <c r="Q72" s="345"/>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c r="AS72" s="408"/>
      <c r="AT72" s="408"/>
      <c r="AU72" s="408"/>
      <c r="AV72" s="408"/>
      <c r="AW72" s="408"/>
      <c r="AX72" s="408"/>
      <c r="AY72" s="408"/>
      <c r="AZ72" s="408"/>
      <c r="BA72" s="408"/>
      <c r="BB72" s="408"/>
      <c r="BC72" s="408"/>
      <c r="BD72" s="408"/>
      <c r="BE72" s="408"/>
      <c r="BF72" s="408"/>
      <c r="BG72" s="408"/>
      <c r="BH72" s="408"/>
      <c r="BI72" s="408"/>
      <c r="BJ72" s="408"/>
      <c r="BK72" s="408"/>
      <c r="BL72" s="408"/>
    </row>
    <row r="73" spans="2:64" s="286" customFormat="1" ht="31.5" x14ac:dyDescent="0.25">
      <c r="B73" s="231"/>
      <c r="C73" s="243">
        <v>91936</v>
      </c>
      <c r="D73" s="339" t="s">
        <v>283</v>
      </c>
      <c r="E73" s="340" t="s">
        <v>258</v>
      </c>
      <c r="F73" s="348">
        <v>7</v>
      </c>
      <c r="G73" s="296">
        <v>10.83</v>
      </c>
      <c r="H73" s="296">
        <v>6.22</v>
      </c>
      <c r="I73" s="341">
        <v>17.05</v>
      </c>
      <c r="J73" s="296">
        <v>75.81</v>
      </c>
      <c r="K73" s="296">
        <v>43.54</v>
      </c>
      <c r="L73" s="341">
        <v>119.35</v>
      </c>
      <c r="M73" s="227">
        <v>0.22081274931637518</v>
      </c>
      <c r="N73" s="226">
        <v>145.70400163090937</v>
      </c>
      <c r="O73" s="342">
        <v>44743</v>
      </c>
      <c r="P73" s="344" t="s">
        <v>34</v>
      </c>
      <c r="Q73" s="345"/>
      <c r="R73" s="408"/>
      <c r="S73" s="408"/>
      <c r="T73" s="408"/>
      <c r="U73" s="408"/>
      <c r="V73" s="408"/>
      <c r="W73" s="408"/>
      <c r="X73" s="408"/>
      <c r="Y73" s="408"/>
      <c r="Z73" s="408"/>
      <c r="AA73" s="408"/>
      <c r="AB73" s="408"/>
      <c r="AC73" s="408"/>
      <c r="AD73" s="408"/>
      <c r="AE73" s="408"/>
      <c r="AF73" s="408"/>
      <c r="AG73" s="408"/>
      <c r="AH73" s="408"/>
      <c r="AI73" s="408"/>
      <c r="AJ73" s="408"/>
      <c r="AK73" s="408"/>
      <c r="AL73" s="408"/>
      <c r="AM73" s="408"/>
      <c r="AN73" s="408"/>
      <c r="AO73" s="408"/>
      <c r="AP73" s="408"/>
      <c r="AQ73" s="408"/>
      <c r="AR73" s="408"/>
      <c r="AS73" s="408"/>
      <c r="AT73" s="408"/>
      <c r="AU73" s="408"/>
      <c r="AV73" s="408"/>
      <c r="AW73" s="408"/>
      <c r="AX73" s="408"/>
      <c r="AY73" s="408"/>
      <c r="AZ73" s="408"/>
      <c r="BA73" s="408"/>
      <c r="BB73" s="408"/>
      <c r="BC73" s="408"/>
      <c r="BD73" s="408"/>
      <c r="BE73" s="408"/>
      <c r="BF73" s="408"/>
      <c r="BG73" s="408"/>
      <c r="BH73" s="408"/>
      <c r="BI73" s="408"/>
      <c r="BJ73" s="408"/>
      <c r="BK73" s="408"/>
      <c r="BL73" s="408"/>
    </row>
    <row r="74" spans="2:64" s="286" customFormat="1" x14ac:dyDescent="0.25">
      <c r="B74" s="231"/>
      <c r="C74" s="237"/>
      <c r="D74" s="238" t="s">
        <v>213</v>
      </c>
      <c r="E74" s="238"/>
      <c r="F74" s="239"/>
      <c r="G74" s="239"/>
      <c r="H74" s="239"/>
      <c r="I74" s="237"/>
      <c r="J74" s="310"/>
      <c r="K74" s="310"/>
      <c r="L74" s="310"/>
      <c r="M74" s="241"/>
      <c r="N74" s="242"/>
      <c r="O74" s="361"/>
      <c r="P74" s="237"/>
      <c r="Q74" s="265"/>
      <c r="R74" s="408"/>
      <c r="S74" s="408"/>
      <c r="T74" s="408"/>
      <c r="U74" s="408"/>
      <c r="V74" s="408"/>
      <c r="W74" s="408"/>
      <c r="X74" s="408"/>
      <c r="Y74" s="408"/>
      <c r="Z74" s="408"/>
      <c r="AA74" s="408"/>
      <c r="AB74" s="408"/>
      <c r="AC74" s="408"/>
      <c r="AD74" s="408"/>
      <c r="AE74" s="408"/>
      <c r="AF74" s="408"/>
      <c r="AG74" s="408"/>
      <c r="AH74" s="408"/>
      <c r="AI74" s="408"/>
      <c r="AJ74" s="408"/>
      <c r="AK74" s="408"/>
      <c r="AL74" s="408"/>
      <c r="AM74" s="408"/>
      <c r="AN74" s="408"/>
      <c r="AO74" s="408"/>
      <c r="AP74" s="408"/>
      <c r="AQ74" s="408"/>
      <c r="AR74" s="408"/>
      <c r="AS74" s="408"/>
      <c r="AT74" s="408"/>
      <c r="AU74" s="408"/>
      <c r="AV74" s="408"/>
      <c r="AW74" s="408"/>
      <c r="AX74" s="408"/>
      <c r="AY74" s="408"/>
      <c r="AZ74" s="408"/>
      <c r="BA74" s="408"/>
      <c r="BB74" s="408"/>
      <c r="BC74" s="408"/>
      <c r="BD74" s="408"/>
      <c r="BE74" s="408"/>
      <c r="BF74" s="408"/>
      <c r="BG74" s="408"/>
      <c r="BH74" s="408"/>
      <c r="BI74" s="408"/>
      <c r="BJ74" s="408"/>
      <c r="BK74" s="408"/>
      <c r="BL74" s="408"/>
    </row>
    <row r="75" spans="2:64" s="286" customFormat="1" ht="47.25" x14ac:dyDescent="0.25">
      <c r="B75" s="233"/>
      <c r="C75" s="243">
        <v>91926</v>
      </c>
      <c r="D75" s="339" t="s">
        <v>280</v>
      </c>
      <c r="E75" s="340" t="s">
        <v>266</v>
      </c>
      <c r="F75" s="348">
        <v>203</v>
      </c>
      <c r="G75" s="296">
        <v>2.97</v>
      </c>
      <c r="H75" s="296">
        <v>1.3</v>
      </c>
      <c r="I75" s="341">
        <v>4.2700000000000005</v>
      </c>
      <c r="J75" s="296">
        <v>602.91000000000008</v>
      </c>
      <c r="K75" s="296">
        <v>263.90000000000003</v>
      </c>
      <c r="L75" s="341">
        <v>866.81000000000017</v>
      </c>
      <c r="M75" s="227">
        <v>0.22081274931637518</v>
      </c>
      <c r="N75" s="226">
        <v>1058.2126992349274</v>
      </c>
      <c r="O75" s="342">
        <v>44743</v>
      </c>
      <c r="P75" s="344" t="s">
        <v>34</v>
      </c>
      <c r="Q75" s="345"/>
      <c r="R75" s="408"/>
      <c r="S75" s="408"/>
      <c r="T75" s="408"/>
      <c r="U75" s="408"/>
      <c r="V75" s="408"/>
      <c r="W75" s="408"/>
      <c r="X75" s="408"/>
      <c r="Y75" s="408"/>
      <c r="Z75" s="408"/>
      <c r="AA75" s="408"/>
      <c r="AB75" s="408"/>
      <c r="AC75" s="408"/>
      <c r="AD75" s="408"/>
      <c r="AE75" s="408"/>
      <c r="AF75" s="408"/>
      <c r="AG75" s="408"/>
      <c r="AH75" s="408"/>
      <c r="AI75" s="408"/>
      <c r="AJ75" s="408"/>
      <c r="AK75" s="408"/>
      <c r="AL75" s="408"/>
      <c r="AM75" s="408"/>
      <c r="AN75" s="408"/>
      <c r="AO75" s="408"/>
      <c r="AP75" s="408"/>
      <c r="AQ75" s="408"/>
      <c r="AR75" s="408"/>
      <c r="AS75" s="408"/>
      <c r="AT75" s="408"/>
      <c r="AU75" s="408"/>
      <c r="AV75" s="408"/>
      <c r="AW75" s="408"/>
      <c r="AX75" s="408"/>
      <c r="AY75" s="408"/>
      <c r="AZ75" s="408"/>
      <c r="BA75" s="408"/>
      <c r="BB75" s="408"/>
      <c r="BC75" s="408"/>
      <c r="BD75" s="408"/>
      <c r="BE75" s="408"/>
      <c r="BF75" s="408"/>
      <c r="BG75" s="408"/>
      <c r="BH75" s="408"/>
      <c r="BI75" s="408"/>
      <c r="BJ75" s="408"/>
      <c r="BK75" s="408"/>
      <c r="BL75" s="408"/>
    </row>
    <row r="76" spans="2:64" s="286" customFormat="1" ht="47.25" x14ac:dyDescent="0.25">
      <c r="B76" s="233"/>
      <c r="C76" s="243">
        <v>91928</v>
      </c>
      <c r="D76" s="339" t="s">
        <v>282</v>
      </c>
      <c r="E76" s="340" t="s">
        <v>266</v>
      </c>
      <c r="F76" s="348">
        <v>148</v>
      </c>
      <c r="G76" s="296">
        <v>5.1100000000000003</v>
      </c>
      <c r="H76" s="296">
        <v>1.73</v>
      </c>
      <c r="I76" s="341">
        <v>6.84</v>
      </c>
      <c r="J76" s="296">
        <v>756.28000000000009</v>
      </c>
      <c r="K76" s="296">
        <v>256.04000000000002</v>
      </c>
      <c r="L76" s="341">
        <v>1012.3200000000002</v>
      </c>
      <c r="M76" s="227">
        <v>0.22081274931637518</v>
      </c>
      <c r="N76" s="226">
        <v>1235.853162387953</v>
      </c>
      <c r="O76" s="342">
        <v>44743</v>
      </c>
      <c r="P76" s="344" t="s">
        <v>34</v>
      </c>
      <c r="Q76" s="345"/>
      <c r="R76" s="408"/>
      <c r="S76" s="408"/>
      <c r="T76" s="408"/>
      <c r="U76" s="408"/>
      <c r="V76" s="408"/>
      <c r="W76" s="408"/>
      <c r="X76" s="408"/>
      <c r="Y76" s="408"/>
      <c r="Z76" s="408"/>
      <c r="AA76" s="408"/>
      <c r="AB76" s="408"/>
      <c r="AC76" s="408"/>
      <c r="AD76" s="408"/>
      <c r="AE76" s="408"/>
      <c r="AF76" s="408"/>
      <c r="AG76" s="408"/>
      <c r="AH76" s="408"/>
      <c r="AI76" s="408"/>
      <c r="AJ76" s="408"/>
      <c r="AK76" s="408"/>
      <c r="AL76" s="408"/>
      <c r="AM76" s="408"/>
      <c r="AN76" s="408"/>
      <c r="AO76" s="408"/>
      <c r="AP76" s="408"/>
      <c r="AQ76" s="408"/>
      <c r="AR76" s="408"/>
      <c r="AS76" s="408"/>
      <c r="AT76" s="408"/>
      <c r="AU76" s="408"/>
      <c r="AV76" s="408"/>
      <c r="AW76" s="408"/>
      <c r="AX76" s="408"/>
      <c r="AY76" s="408"/>
      <c r="AZ76" s="408"/>
      <c r="BA76" s="408"/>
      <c r="BB76" s="408"/>
      <c r="BC76" s="408"/>
      <c r="BD76" s="408"/>
      <c r="BE76" s="408"/>
      <c r="BF76" s="408"/>
      <c r="BG76" s="408"/>
      <c r="BH76" s="408"/>
      <c r="BI76" s="408"/>
      <c r="BJ76" s="408"/>
      <c r="BK76" s="408"/>
      <c r="BL76" s="408"/>
    </row>
    <row r="77" spans="2:64" s="286" customFormat="1" ht="47.25" x14ac:dyDescent="0.25">
      <c r="B77" s="233"/>
      <c r="C77" s="243">
        <v>91927</v>
      </c>
      <c r="D77" s="339" t="s">
        <v>281</v>
      </c>
      <c r="E77" s="340" t="s">
        <v>266</v>
      </c>
      <c r="F77" s="348">
        <v>480</v>
      </c>
      <c r="G77" s="296">
        <v>4.2</v>
      </c>
      <c r="H77" s="296">
        <v>1.29</v>
      </c>
      <c r="I77" s="341">
        <v>5.49</v>
      </c>
      <c r="J77" s="296">
        <v>2016</v>
      </c>
      <c r="K77" s="296">
        <v>619.20000000000005</v>
      </c>
      <c r="L77" s="341">
        <v>2635.2</v>
      </c>
      <c r="M77" s="227">
        <v>0.22081274931637518</v>
      </c>
      <c r="N77" s="226">
        <v>3217.0857569985114</v>
      </c>
      <c r="O77" s="342">
        <v>44743</v>
      </c>
      <c r="P77" s="344" t="s">
        <v>34</v>
      </c>
      <c r="Q77" s="345"/>
      <c r="R77" s="408"/>
      <c r="S77" s="408"/>
      <c r="T77" s="408"/>
      <c r="U77" s="408"/>
      <c r="V77" s="408"/>
      <c r="W77" s="408"/>
      <c r="X77" s="408"/>
      <c r="Y77" s="408"/>
      <c r="Z77" s="408"/>
      <c r="AA77" s="408"/>
      <c r="AB77" s="408"/>
      <c r="AC77" s="408"/>
      <c r="AD77" s="408"/>
      <c r="AE77" s="408"/>
      <c r="AF77" s="408"/>
      <c r="AG77" s="408"/>
      <c r="AH77" s="408"/>
      <c r="AI77" s="408"/>
      <c r="AJ77" s="408"/>
      <c r="AK77" s="408"/>
      <c r="AL77" s="408"/>
      <c r="AM77" s="408"/>
      <c r="AN77" s="408"/>
      <c r="AO77" s="408"/>
      <c r="AP77" s="408"/>
      <c r="AQ77" s="408"/>
      <c r="AR77" s="408"/>
      <c r="AS77" s="408"/>
      <c r="AT77" s="408"/>
      <c r="AU77" s="408"/>
      <c r="AV77" s="408"/>
      <c r="AW77" s="408"/>
      <c r="AX77" s="408"/>
      <c r="AY77" s="408"/>
      <c r="AZ77" s="408"/>
      <c r="BA77" s="408"/>
      <c r="BB77" s="408"/>
      <c r="BC77" s="408"/>
      <c r="BD77" s="408"/>
      <c r="BE77" s="408"/>
      <c r="BF77" s="408"/>
      <c r="BG77" s="408"/>
      <c r="BH77" s="408"/>
      <c r="BI77" s="408"/>
      <c r="BJ77" s="408"/>
      <c r="BK77" s="408"/>
      <c r="BL77" s="408"/>
    </row>
    <row r="78" spans="2:64" s="286" customFormat="1" ht="63" x14ac:dyDescent="0.25">
      <c r="B78" s="233"/>
      <c r="C78" s="243">
        <v>101560</v>
      </c>
      <c r="D78" s="339" t="s">
        <v>289</v>
      </c>
      <c r="E78" s="340" t="s">
        <v>266</v>
      </c>
      <c r="F78" s="348">
        <v>80</v>
      </c>
      <c r="G78" s="296">
        <v>10.3</v>
      </c>
      <c r="H78" s="296">
        <v>0.06</v>
      </c>
      <c r="I78" s="341">
        <v>10.360000000000001</v>
      </c>
      <c r="J78" s="296">
        <v>824</v>
      </c>
      <c r="K78" s="296">
        <v>4.8</v>
      </c>
      <c r="L78" s="341">
        <v>828.8</v>
      </c>
      <c r="M78" s="227">
        <v>0.22081274931637518</v>
      </c>
      <c r="N78" s="226">
        <v>1011.8096066334117</v>
      </c>
      <c r="O78" s="342">
        <v>44743</v>
      </c>
      <c r="P78" s="344" t="s">
        <v>34</v>
      </c>
      <c r="Q78" s="345"/>
      <c r="R78" s="408"/>
      <c r="S78" s="408"/>
      <c r="T78" s="408"/>
      <c r="U78" s="408"/>
      <c r="V78" s="408"/>
      <c r="W78" s="408"/>
      <c r="X78" s="408"/>
      <c r="Y78" s="408"/>
      <c r="Z78" s="408"/>
      <c r="AA78" s="408"/>
      <c r="AB78" s="408"/>
      <c r="AC78" s="408"/>
      <c r="AD78" s="408"/>
      <c r="AE78" s="408"/>
      <c r="AF78" s="408"/>
      <c r="AG78" s="408"/>
      <c r="AH78" s="408"/>
      <c r="AI78" s="408"/>
      <c r="AJ78" s="408"/>
      <c r="AK78" s="408"/>
      <c r="AL78" s="408"/>
      <c r="AM78" s="408"/>
      <c r="AN78" s="408"/>
      <c r="AO78" s="408"/>
      <c r="AP78" s="408"/>
      <c r="AQ78" s="408"/>
      <c r="AR78" s="408"/>
      <c r="AS78" s="408"/>
      <c r="AT78" s="408"/>
      <c r="AU78" s="408"/>
      <c r="AV78" s="408"/>
      <c r="AW78" s="408"/>
      <c r="AX78" s="408"/>
      <c r="AY78" s="408"/>
      <c r="AZ78" s="408"/>
      <c r="BA78" s="408"/>
      <c r="BB78" s="408"/>
      <c r="BC78" s="408"/>
      <c r="BD78" s="408"/>
      <c r="BE78" s="408"/>
      <c r="BF78" s="408"/>
      <c r="BG78" s="408"/>
      <c r="BH78" s="408"/>
      <c r="BI78" s="408"/>
      <c r="BJ78" s="408"/>
      <c r="BK78" s="408"/>
      <c r="BL78" s="408"/>
    </row>
    <row r="79" spans="2:64" s="285" customFormat="1" x14ac:dyDescent="0.25">
      <c r="B79" s="236"/>
      <c r="C79" s="237"/>
      <c r="D79" s="238" t="s">
        <v>214</v>
      </c>
      <c r="E79" s="238"/>
      <c r="F79" s="239" t="s">
        <v>215</v>
      </c>
      <c r="G79" s="239"/>
      <c r="H79" s="239"/>
      <c r="I79" s="237"/>
      <c r="J79" s="310"/>
      <c r="K79" s="310"/>
      <c r="L79" s="310"/>
      <c r="M79" s="241"/>
      <c r="N79" s="242"/>
      <c r="O79" s="361"/>
      <c r="P79" s="237"/>
      <c r="Q79" s="265"/>
      <c r="R79" s="407"/>
      <c r="S79" s="407"/>
      <c r="T79" s="407"/>
      <c r="U79" s="407"/>
      <c r="V79" s="407"/>
      <c r="W79" s="407"/>
      <c r="X79" s="407"/>
      <c r="Y79" s="407"/>
      <c r="Z79" s="407"/>
      <c r="AA79" s="407"/>
      <c r="AB79" s="407"/>
      <c r="AC79" s="407"/>
      <c r="AD79" s="407"/>
      <c r="AE79" s="407"/>
      <c r="AF79" s="407"/>
      <c r="AG79" s="407"/>
      <c r="AH79" s="407"/>
      <c r="AI79" s="407"/>
      <c r="AJ79" s="407"/>
      <c r="AK79" s="407"/>
      <c r="AL79" s="407"/>
      <c r="AM79" s="407"/>
      <c r="AN79" s="407"/>
      <c r="AO79" s="407"/>
      <c r="AP79" s="407"/>
      <c r="AQ79" s="407"/>
      <c r="AR79" s="407"/>
      <c r="AS79" s="407"/>
      <c r="AT79" s="407"/>
      <c r="AU79" s="407"/>
      <c r="AV79" s="407"/>
      <c r="AW79" s="407"/>
      <c r="AX79" s="407"/>
      <c r="AY79" s="407"/>
      <c r="AZ79" s="407"/>
      <c r="BA79" s="407"/>
      <c r="BB79" s="407"/>
      <c r="BC79" s="407"/>
      <c r="BD79" s="407"/>
      <c r="BE79" s="407"/>
      <c r="BF79" s="407"/>
      <c r="BG79" s="407"/>
      <c r="BH79" s="407"/>
      <c r="BI79" s="407"/>
      <c r="BJ79" s="407"/>
      <c r="BK79" s="407"/>
      <c r="BL79" s="407"/>
    </row>
    <row r="80" spans="2:64" s="286" customFormat="1" ht="31.5" x14ac:dyDescent="0.25">
      <c r="B80" s="233"/>
      <c r="C80" s="243" t="s">
        <v>216</v>
      </c>
      <c r="D80" s="339" t="s">
        <v>328</v>
      </c>
      <c r="E80" s="340" t="s">
        <v>323</v>
      </c>
      <c r="F80" s="348">
        <v>1</v>
      </c>
      <c r="G80" s="296">
        <v>483.93</v>
      </c>
      <c r="H80" s="296">
        <v>87.06</v>
      </c>
      <c r="I80" s="341">
        <v>570.99</v>
      </c>
      <c r="J80" s="296">
        <v>483.93</v>
      </c>
      <c r="K80" s="296">
        <v>87.06</v>
      </c>
      <c r="L80" s="341">
        <v>570.99</v>
      </c>
      <c r="M80" s="227">
        <v>0.22081274931637518</v>
      </c>
      <c r="N80" s="226">
        <v>697.07187173215709</v>
      </c>
      <c r="O80" s="342">
        <v>44743</v>
      </c>
      <c r="P80" s="344" t="s">
        <v>169</v>
      </c>
      <c r="Q80" s="345"/>
      <c r="R80" s="408"/>
      <c r="S80" s="408"/>
      <c r="T80" s="408"/>
      <c r="U80" s="408"/>
      <c r="V80" s="408"/>
      <c r="W80" s="408"/>
      <c r="X80" s="408"/>
      <c r="Y80" s="408"/>
      <c r="Z80" s="408"/>
      <c r="AA80" s="408"/>
      <c r="AB80" s="408"/>
      <c r="AC80" s="408"/>
      <c r="AD80" s="408"/>
      <c r="AE80" s="408"/>
      <c r="AF80" s="408"/>
      <c r="AG80" s="408"/>
      <c r="AH80" s="408"/>
      <c r="AI80" s="408"/>
      <c r="AJ80" s="408"/>
      <c r="AK80" s="408"/>
      <c r="AL80" s="408"/>
      <c r="AM80" s="408"/>
      <c r="AN80" s="408"/>
      <c r="AO80" s="408"/>
      <c r="AP80" s="408"/>
      <c r="AQ80" s="408"/>
      <c r="AR80" s="408"/>
      <c r="AS80" s="408"/>
      <c r="AT80" s="408"/>
      <c r="AU80" s="408"/>
      <c r="AV80" s="408"/>
      <c r="AW80" s="408"/>
      <c r="AX80" s="408"/>
      <c r="AY80" s="408"/>
      <c r="AZ80" s="408"/>
      <c r="BA80" s="408"/>
      <c r="BB80" s="408"/>
      <c r="BC80" s="408"/>
      <c r="BD80" s="408"/>
      <c r="BE80" s="408"/>
      <c r="BF80" s="408"/>
      <c r="BG80" s="408"/>
      <c r="BH80" s="408"/>
      <c r="BI80" s="408"/>
      <c r="BJ80" s="408"/>
      <c r="BK80" s="408"/>
      <c r="BL80" s="408"/>
    </row>
    <row r="81" spans="2:64" s="286" customFormat="1" ht="31.5" x14ac:dyDescent="0.25">
      <c r="B81" s="233"/>
      <c r="C81" s="243" t="s">
        <v>217</v>
      </c>
      <c r="D81" s="339" t="s">
        <v>329</v>
      </c>
      <c r="E81" s="340" t="s">
        <v>323</v>
      </c>
      <c r="F81" s="348">
        <v>2</v>
      </c>
      <c r="G81" s="296">
        <v>24.22</v>
      </c>
      <c r="H81" s="296">
        <v>43.53</v>
      </c>
      <c r="I81" s="341">
        <v>67.75</v>
      </c>
      <c r="J81" s="296">
        <v>48.44</v>
      </c>
      <c r="K81" s="296">
        <v>87.06</v>
      </c>
      <c r="L81" s="341">
        <v>135.5</v>
      </c>
      <c r="M81" s="227">
        <v>0.22081274931637518</v>
      </c>
      <c r="N81" s="226">
        <v>165.42012753236884</v>
      </c>
      <c r="O81" s="342">
        <v>44743</v>
      </c>
      <c r="P81" s="344" t="s">
        <v>169</v>
      </c>
      <c r="Q81" s="345"/>
      <c r="R81" s="408"/>
      <c r="S81" s="408"/>
      <c r="T81" s="408"/>
      <c r="U81" s="408"/>
      <c r="V81" s="408"/>
      <c r="W81" s="408"/>
      <c r="X81" s="408"/>
      <c r="Y81" s="408"/>
      <c r="Z81" s="408"/>
      <c r="AA81" s="408"/>
      <c r="AB81" s="408"/>
      <c r="AC81" s="408"/>
      <c r="AD81" s="408"/>
      <c r="AE81" s="408"/>
      <c r="AF81" s="408"/>
      <c r="AG81" s="408"/>
      <c r="AH81" s="408"/>
      <c r="AI81" s="408"/>
      <c r="AJ81" s="408"/>
      <c r="AK81" s="408"/>
      <c r="AL81" s="408"/>
      <c r="AM81" s="408"/>
      <c r="AN81" s="408"/>
      <c r="AO81" s="408"/>
      <c r="AP81" s="408"/>
      <c r="AQ81" s="408"/>
      <c r="AR81" s="408"/>
      <c r="AS81" s="408"/>
      <c r="AT81" s="408"/>
      <c r="AU81" s="408"/>
      <c r="AV81" s="408"/>
      <c r="AW81" s="408"/>
      <c r="AX81" s="408"/>
      <c r="AY81" s="408"/>
      <c r="AZ81" s="408"/>
      <c r="BA81" s="408"/>
      <c r="BB81" s="408"/>
      <c r="BC81" s="408"/>
      <c r="BD81" s="408"/>
      <c r="BE81" s="408"/>
      <c r="BF81" s="408"/>
      <c r="BG81" s="408"/>
      <c r="BH81" s="408"/>
      <c r="BI81" s="408"/>
      <c r="BJ81" s="408"/>
      <c r="BK81" s="408"/>
      <c r="BL81" s="408"/>
    </row>
    <row r="82" spans="2:64" s="286" customFormat="1" ht="31.5" x14ac:dyDescent="0.25">
      <c r="B82" s="233"/>
      <c r="C82" s="243" t="s">
        <v>218</v>
      </c>
      <c r="D82" s="339" t="s">
        <v>330</v>
      </c>
      <c r="E82" s="340" t="s">
        <v>323</v>
      </c>
      <c r="F82" s="348">
        <v>4</v>
      </c>
      <c r="G82" s="296">
        <v>24.22</v>
      </c>
      <c r="H82" s="296">
        <v>43.53</v>
      </c>
      <c r="I82" s="341">
        <v>67.75</v>
      </c>
      <c r="J82" s="296">
        <v>96.88</v>
      </c>
      <c r="K82" s="296">
        <v>174.12</v>
      </c>
      <c r="L82" s="341">
        <v>271</v>
      </c>
      <c r="M82" s="227">
        <v>0.22081274931637518</v>
      </c>
      <c r="N82" s="226">
        <v>330.84025506473768</v>
      </c>
      <c r="O82" s="342">
        <v>44743</v>
      </c>
      <c r="P82" s="344" t="s">
        <v>169</v>
      </c>
      <c r="Q82" s="345"/>
      <c r="R82" s="408"/>
      <c r="S82" s="408"/>
      <c r="T82" s="408"/>
      <c r="U82" s="408"/>
      <c r="V82" s="408"/>
      <c r="W82" s="408"/>
      <c r="X82" s="408"/>
      <c r="Y82" s="408"/>
      <c r="Z82" s="408"/>
      <c r="AA82" s="408"/>
      <c r="AB82" s="408"/>
      <c r="AC82" s="408"/>
      <c r="AD82" s="408"/>
      <c r="AE82" s="408"/>
      <c r="AF82" s="408"/>
      <c r="AG82" s="408"/>
      <c r="AH82" s="408"/>
      <c r="AI82" s="408"/>
      <c r="AJ82" s="408"/>
      <c r="AK82" s="408"/>
      <c r="AL82" s="408"/>
      <c r="AM82" s="408"/>
      <c r="AN82" s="408"/>
      <c r="AO82" s="408"/>
      <c r="AP82" s="408"/>
      <c r="AQ82" s="408"/>
      <c r="AR82" s="408"/>
      <c r="AS82" s="408"/>
      <c r="AT82" s="408"/>
      <c r="AU82" s="408"/>
      <c r="AV82" s="408"/>
      <c r="AW82" s="408"/>
      <c r="AX82" s="408"/>
      <c r="AY82" s="408"/>
      <c r="AZ82" s="408"/>
      <c r="BA82" s="408"/>
      <c r="BB82" s="408"/>
      <c r="BC82" s="408"/>
      <c r="BD82" s="408"/>
      <c r="BE82" s="408"/>
      <c r="BF82" s="408"/>
      <c r="BG82" s="408"/>
      <c r="BH82" s="408"/>
      <c r="BI82" s="408"/>
      <c r="BJ82" s="408"/>
      <c r="BK82" s="408"/>
      <c r="BL82" s="408"/>
    </row>
    <row r="83" spans="2:64" s="286" customFormat="1" ht="31.5" x14ac:dyDescent="0.25">
      <c r="B83" s="233"/>
      <c r="C83" s="243" t="s">
        <v>219</v>
      </c>
      <c r="D83" s="339" t="s">
        <v>331</v>
      </c>
      <c r="E83" s="340" t="s">
        <v>323</v>
      </c>
      <c r="F83" s="348">
        <v>3</v>
      </c>
      <c r="G83" s="296">
        <v>75.81</v>
      </c>
      <c r="H83" s="296">
        <v>43.53</v>
      </c>
      <c r="I83" s="341">
        <v>119.34</v>
      </c>
      <c r="J83" s="296">
        <v>227.43</v>
      </c>
      <c r="K83" s="296">
        <v>130.59</v>
      </c>
      <c r="L83" s="341">
        <v>358.02</v>
      </c>
      <c r="M83" s="227">
        <v>0.22081274931637518</v>
      </c>
      <c r="N83" s="226">
        <v>437.07538051024864</v>
      </c>
      <c r="O83" s="342">
        <v>44743</v>
      </c>
      <c r="P83" s="344" t="s">
        <v>169</v>
      </c>
      <c r="Q83" s="345"/>
      <c r="R83" s="408"/>
      <c r="S83" s="408"/>
      <c r="T83" s="408"/>
      <c r="U83" s="408"/>
      <c r="V83" s="408"/>
      <c r="W83" s="408"/>
      <c r="X83" s="408"/>
      <c r="Y83" s="408"/>
      <c r="Z83" s="408"/>
      <c r="AA83" s="408"/>
      <c r="AB83" s="408"/>
      <c r="AC83" s="408"/>
      <c r="AD83" s="408"/>
      <c r="AE83" s="408"/>
      <c r="AF83" s="408"/>
      <c r="AG83" s="408"/>
      <c r="AH83" s="408"/>
      <c r="AI83" s="408"/>
      <c r="AJ83" s="408"/>
      <c r="AK83" s="408"/>
      <c r="AL83" s="408"/>
      <c r="AM83" s="408"/>
      <c r="AN83" s="408"/>
      <c r="AO83" s="408"/>
      <c r="AP83" s="408"/>
      <c r="AQ83" s="408"/>
      <c r="AR83" s="408"/>
      <c r="AS83" s="408"/>
      <c r="AT83" s="408"/>
      <c r="AU83" s="408"/>
      <c r="AV83" s="408"/>
      <c r="AW83" s="408"/>
      <c r="AX83" s="408"/>
      <c r="AY83" s="408"/>
      <c r="AZ83" s="408"/>
      <c r="BA83" s="408"/>
      <c r="BB83" s="408"/>
      <c r="BC83" s="408"/>
      <c r="BD83" s="408"/>
      <c r="BE83" s="408"/>
      <c r="BF83" s="408"/>
      <c r="BG83" s="408"/>
      <c r="BH83" s="408"/>
      <c r="BI83" s="408"/>
      <c r="BJ83" s="408"/>
      <c r="BK83" s="408"/>
      <c r="BL83" s="408"/>
    </row>
    <row r="84" spans="2:64" s="286" customFormat="1" ht="31.5" x14ac:dyDescent="0.25">
      <c r="B84" s="233"/>
      <c r="C84" s="243" t="s">
        <v>220</v>
      </c>
      <c r="D84" s="339" t="s">
        <v>333</v>
      </c>
      <c r="E84" s="340" t="s">
        <v>323</v>
      </c>
      <c r="F84" s="348">
        <v>1</v>
      </c>
      <c r="G84" s="296">
        <v>89.88</v>
      </c>
      <c r="H84" s="296">
        <v>43.53</v>
      </c>
      <c r="I84" s="341">
        <v>133.41</v>
      </c>
      <c r="J84" s="296">
        <v>89.88</v>
      </c>
      <c r="K84" s="296">
        <v>43.53</v>
      </c>
      <c r="L84" s="341">
        <v>133.41</v>
      </c>
      <c r="M84" s="227">
        <v>0.22081274931637518</v>
      </c>
      <c r="N84" s="226">
        <v>162.86862888629761</v>
      </c>
      <c r="O84" s="342">
        <v>44743</v>
      </c>
      <c r="P84" s="344" t="s">
        <v>169</v>
      </c>
      <c r="Q84" s="345"/>
      <c r="R84" s="408"/>
      <c r="S84" s="408"/>
      <c r="T84" s="408"/>
      <c r="U84" s="408"/>
      <c r="V84" s="408"/>
      <c r="W84" s="408"/>
      <c r="X84" s="408"/>
      <c r="Y84" s="408"/>
      <c r="Z84" s="408"/>
      <c r="AA84" s="408"/>
      <c r="AB84" s="408"/>
      <c r="AC84" s="408"/>
      <c r="AD84" s="408"/>
      <c r="AE84" s="408"/>
      <c r="AF84" s="408"/>
      <c r="AG84" s="408"/>
      <c r="AH84" s="408"/>
      <c r="AI84" s="408"/>
      <c r="AJ84" s="408"/>
      <c r="AK84" s="408"/>
      <c r="AL84" s="408"/>
      <c r="AM84" s="408"/>
      <c r="AN84" s="408"/>
      <c r="AO84" s="408"/>
      <c r="AP84" s="408"/>
      <c r="AQ84" s="408"/>
      <c r="AR84" s="408"/>
      <c r="AS84" s="408"/>
      <c r="AT84" s="408"/>
      <c r="AU84" s="408"/>
      <c r="AV84" s="408"/>
      <c r="AW84" s="408"/>
      <c r="AX84" s="408"/>
      <c r="AY84" s="408"/>
      <c r="AZ84" s="408"/>
      <c r="BA84" s="408"/>
      <c r="BB84" s="408"/>
      <c r="BC84" s="408"/>
      <c r="BD84" s="408"/>
      <c r="BE84" s="408"/>
      <c r="BF84" s="408"/>
      <c r="BG84" s="408"/>
      <c r="BH84" s="408"/>
      <c r="BI84" s="408"/>
      <c r="BJ84" s="408"/>
      <c r="BK84" s="408"/>
      <c r="BL84" s="408"/>
    </row>
    <row r="85" spans="2:64" s="286" customFormat="1" ht="31.5" x14ac:dyDescent="0.25">
      <c r="B85" s="233"/>
      <c r="C85" s="243" t="s">
        <v>221</v>
      </c>
      <c r="D85" s="339" t="s">
        <v>334</v>
      </c>
      <c r="E85" s="340" t="s">
        <v>323</v>
      </c>
      <c r="F85" s="348">
        <v>1</v>
      </c>
      <c r="G85" s="296">
        <v>130.71</v>
      </c>
      <c r="H85" s="296">
        <v>43.53</v>
      </c>
      <c r="I85" s="341">
        <v>174.24</v>
      </c>
      <c r="J85" s="296">
        <v>130.71</v>
      </c>
      <c r="K85" s="296">
        <v>43.53</v>
      </c>
      <c r="L85" s="341">
        <v>174.24</v>
      </c>
      <c r="M85" s="227">
        <v>0.22081274931637518</v>
      </c>
      <c r="N85" s="226">
        <v>212.71441344088521</v>
      </c>
      <c r="O85" s="342">
        <v>44743</v>
      </c>
      <c r="P85" s="344" t="s">
        <v>169</v>
      </c>
      <c r="Q85" s="345"/>
      <c r="R85" s="408"/>
      <c r="S85" s="408"/>
      <c r="T85" s="408"/>
      <c r="U85" s="408"/>
      <c r="V85" s="408"/>
      <c r="W85" s="408"/>
      <c r="X85" s="408"/>
      <c r="Y85" s="408"/>
      <c r="Z85" s="408"/>
      <c r="AA85" s="408"/>
      <c r="AB85" s="408"/>
      <c r="AC85" s="408"/>
      <c r="AD85" s="408"/>
      <c r="AE85" s="408"/>
      <c r="AF85" s="408"/>
      <c r="AG85" s="408"/>
      <c r="AH85" s="408"/>
      <c r="AI85" s="408"/>
      <c r="AJ85" s="408"/>
      <c r="AK85" s="408"/>
      <c r="AL85" s="408"/>
      <c r="AM85" s="408"/>
      <c r="AN85" s="408"/>
      <c r="AO85" s="408"/>
      <c r="AP85" s="408"/>
      <c r="AQ85" s="408"/>
      <c r="AR85" s="408"/>
      <c r="AS85" s="408"/>
      <c r="AT85" s="408"/>
      <c r="AU85" s="408"/>
      <c r="AV85" s="408"/>
      <c r="AW85" s="408"/>
      <c r="AX85" s="408"/>
      <c r="AY85" s="408"/>
      <c r="AZ85" s="408"/>
      <c r="BA85" s="408"/>
      <c r="BB85" s="408"/>
      <c r="BC85" s="408"/>
      <c r="BD85" s="408"/>
      <c r="BE85" s="408"/>
      <c r="BF85" s="408"/>
      <c r="BG85" s="408"/>
      <c r="BH85" s="408"/>
      <c r="BI85" s="408"/>
      <c r="BJ85" s="408"/>
      <c r="BK85" s="408"/>
      <c r="BL85" s="408"/>
    </row>
    <row r="86" spans="2:64" s="286" customFormat="1" ht="31.5" x14ac:dyDescent="0.25">
      <c r="B86" s="233"/>
      <c r="C86" s="243" t="s">
        <v>222</v>
      </c>
      <c r="D86" s="339" t="s">
        <v>332</v>
      </c>
      <c r="E86" s="340" t="s">
        <v>323</v>
      </c>
      <c r="F86" s="348">
        <v>1</v>
      </c>
      <c r="G86" s="296">
        <v>89.88</v>
      </c>
      <c r="H86" s="296">
        <v>43.53</v>
      </c>
      <c r="I86" s="341">
        <v>133.41</v>
      </c>
      <c r="J86" s="296">
        <v>89.88</v>
      </c>
      <c r="K86" s="296">
        <v>43.53</v>
      </c>
      <c r="L86" s="341">
        <v>133.41</v>
      </c>
      <c r="M86" s="227">
        <v>0.22081274931637518</v>
      </c>
      <c r="N86" s="226">
        <v>162.86862888629761</v>
      </c>
      <c r="O86" s="342">
        <v>44743</v>
      </c>
      <c r="P86" s="344" t="s">
        <v>169</v>
      </c>
      <c r="Q86" s="345"/>
      <c r="R86" s="408"/>
      <c r="S86" s="408"/>
      <c r="T86" s="408"/>
      <c r="U86" s="408"/>
      <c r="V86" s="408"/>
      <c r="W86" s="408"/>
      <c r="X86" s="408"/>
      <c r="Y86" s="408"/>
      <c r="Z86" s="408"/>
      <c r="AA86" s="408"/>
      <c r="AB86" s="408"/>
      <c r="AC86" s="408"/>
      <c r="AD86" s="408"/>
      <c r="AE86" s="408"/>
      <c r="AF86" s="408"/>
      <c r="AG86" s="408"/>
      <c r="AH86" s="408"/>
      <c r="AI86" s="408"/>
      <c r="AJ86" s="408"/>
      <c r="AK86" s="408"/>
      <c r="AL86" s="408"/>
      <c r="AM86" s="408"/>
      <c r="AN86" s="408"/>
      <c r="AO86" s="408"/>
      <c r="AP86" s="408"/>
      <c r="AQ86" s="408"/>
      <c r="AR86" s="408"/>
      <c r="AS86" s="408"/>
      <c r="AT86" s="408"/>
      <c r="AU86" s="408"/>
      <c r="AV86" s="408"/>
      <c r="AW86" s="408"/>
      <c r="AX86" s="408"/>
      <c r="AY86" s="408"/>
      <c r="AZ86" s="408"/>
      <c r="BA86" s="408"/>
      <c r="BB86" s="408"/>
      <c r="BC86" s="408"/>
      <c r="BD86" s="408"/>
      <c r="BE86" s="408"/>
      <c r="BF86" s="408"/>
      <c r="BG86" s="408"/>
      <c r="BH86" s="408"/>
      <c r="BI86" s="408"/>
      <c r="BJ86" s="408"/>
      <c r="BK86" s="408"/>
      <c r="BL86" s="408"/>
    </row>
    <row r="87" spans="2:64" s="286" customFormat="1" ht="31.5" x14ac:dyDescent="0.25">
      <c r="B87" s="233"/>
      <c r="C87" s="243" t="s">
        <v>223</v>
      </c>
      <c r="D87" s="339" t="s">
        <v>335</v>
      </c>
      <c r="E87" s="340" t="s">
        <v>323</v>
      </c>
      <c r="F87" s="348">
        <v>1</v>
      </c>
      <c r="G87" s="296">
        <v>291.58999999999997</v>
      </c>
      <c r="H87" s="296">
        <v>43.53</v>
      </c>
      <c r="I87" s="341">
        <v>335.12</v>
      </c>
      <c r="J87" s="296">
        <v>291.58999999999997</v>
      </c>
      <c r="K87" s="296">
        <v>43.53</v>
      </c>
      <c r="L87" s="341">
        <v>335.12</v>
      </c>
      <c r="M87" s="227">
        <v>0.22081274931637518</v>
      </c>
      <c r="N87" s="226">
        <v>409.11876855090367</v>
      </c>
      <c r="O87" s="342">
        <v>44743</v>
      </c>
      <c r="P87" s="344" t="s">
        <v>169</v>
      </c>
      <c r="Q87" s="345"/>
      <c r="R87" s="408"/>
      <c r="S87" s="408"/>
      <c r="T87" s="408"/>
      <c r="U87" s="408"/>
      <c r="V87" s="408"/>
      <c r="W87" s="408"/>
      <c r="X87" s="408"/>
      <c r="Y87" s="408"/>
      <c r="Z87" s="408"/>
      <c r="AA87" s="408"/>
      <c r="AB87" s="408"/>
      <c r="AC87" s="408"/>
      <c r="AD87" s="408"/>
      <c r="AE87" s="408"/>
      <c r="AF87" s="408"/>
      <c r="AG87" s="408"/>
      <c r="AH87" s="408"/>
      <c r="AI87" s="408"/>
      <c r="AJ87" s="408"/>
      <c r="AK87" s="408"/>
      <c r="AL87" s="408"/>
      <c r="AM87" s="408"/>
      <c r="AN87" s="408"/>
      <c r="AO87" s="408"/>
      <c r="AP87" s="408"/>
      <c r="AQ87" s="408"/>
      <c r="AR87" s="408"/>
      <c r="AS87" s="408"/>
      <c r="AT87" s="408"/>
      <c r="AU87" s="408"/>
      <c r="AV87" s="408"/>
      <c r="AW87" s="408"/>
      <c r="AX87" s="408"/>
      <c r="AY87" s="408"/>
      <c r="AZ87" s="408"/>
      <c r="BA87" s="408"/>
      <c r="BB87" s="408"/>
      <c r="BC87" s="408"/>
      <c r="BD87" s="408"/>
      <c r="BE87" s="408"/>
      <c r="BF87" s="408"/>
      <c r="BG87" s="408"/>
      <c r="BH87" s="408"/>
      <c r="BI87" s="408"/>
      <c r="BJ87" s="408"/>
      <c r="BK87" s="408"/>
      <c r="BL87" s="408"/>
    </row>
    <row r="88" spans="2:64" s="286" customFormat="1" x14ac:dyDescent="0.25">
      <c r="B88" s="231"/>
      <c r="C88" s="237"/>
      <c r="D88" s="238" t="s">
        <v>224</v>
      </c>
      <c r="E88" s="238"/>
      <c r="F88" s="239"/>
      <c r="G88" s="239"/>
      <c r="H88" s="239"/>
      <c r="I88" s="237"/>
      <c r="J88" s="310"/>
      <c r="K88" s="310"/>
      <c r="L88" s="310"/>
      <c r="M88" s="241"/>
      <c r="N88" s="242"/>
      <c r="O88" s="361"/>
      <c r="P88" s="237"/>
      <c r="Q88" s="265"/>
      <c r="R88" s="408"/>
      <c r="S88" s="408"/>
      <c r="T88" s="408"/>
      <c r="U88" s="408"/>
      <c r="V88" s="408"/>
      <c r="W88" s="408"/>
      <c r="X88" s="408"/>
      <c r="Y88" s="408"/>
      <c r="Z88" s="408"/>
      <c r="AA88" s="408"/>
      <c r="AB88" s="408"/>
      <c r="AC88" s="408"/>
      <c r="AD88" s="408"/>
      <c r="AE88" s="408"/>
      <c r="AF88" s="408"/>
      <c r="AG88" s="408"/>
      <c r="AH88" s="408"/>
      <c r="AI88" s="408"/>
      <c r="AJ88" s="408"/>
      <c r="AK88" s="408"/>
      <c r="AL88" s="408"/>
      <c r="AM88" s="408"/>
      <c r="AN88" s="408"/>
      <c r="AO88" s="408"/>
      <c r="AP88" s="408"/>
      <c r="AQ88" s="408"/>
      <c r="AR88" s="408"/>
      <c r="AS88" s="408"/>
      <c r="AT88" s="408"/>
      <c r="AU88" s="408"/>
      <c r="AV88" s="408"/>
      <c r="AW88" s="408"/>
      <c r="AX88" s="408"/>
      <c r="AY88" s="408"/>
      <c r="AZ88" s="408"/>
      <c r="BA88" s="408"/>
      <c r="BB88" s="408"/>
      <c r="BC88" s="408"/>
      <c r="BD88" s="408"/>
      <c r="BE88" s="408"/>
      <c r="BF88" s="408"/>
      <c r="BG88" s="408"/>
      <c r="BH88" s="408"/>
      <c r="BI88" s="408"/>
      <c r="BJ88" s="408"/>
      <c r="BK88" s="408"/>
      <c r="BL88" s="408"/>
    </row>
    <row r="89" spans="2:64" s="286" customFormat="1" x14ac:dyDescent="0.25">
      <c r="B89" s="233"/>
      <c r="C89" s="243" t="s">
        <v>225</v>
      </c>
      <c r="D89" s="339" t="s">
        <v>306</v>
      </c>
      <c r="E89" s="340" t="s">
        <v>266</v>
      </c>
      <c r="F89" s="348">
        <v>320</v>
      </c>
      <c r="G89" s="296">
        <v>12.76</v>
      </c>
      <c r="H89" s="296">
        <v>4.3499999999999996</v>
      </c>
      <c r="I89" s="341">
        <v>17.11</v>
      </c>
      <c r="J89" s="296">
        <v>4083.2</v>
      </c>
      <c r="K89" s="296">
        <v>1392</v>
      </c>
      <c r="L89" s="341">
        <v>5475.2</v>
      </c>
      <c r="M89" s="227">
        <v>0.22081274931637518</v>
      </c>
      <c r="N89" s="226">
        <v>6684.1939650570175</v>
      </c>
      <c r="O89" s="342">
        <v>44743</v>
      </c>
      <c r="P89" s="344" t="s">
        <v>169</v>
      </c>
      <c r="Q89" s="345"/>
      <c r="R89" s="408"/>
      <c r="S89" s="408"/>
      <c r="T89" s="408"/>
      <c r="U89" s="408"/>
      <c r="V89" s="408"/>
      <c r="W89" s="408"/>
      <c r="X89" s="408"/>
      <c r="Y89" s="408"/>
      <c r="Z89" s="408"/>
      <c r="AA89" s="408"/>
      <c r="AB89" s="408"/>
      <c r="AC89" s="408"/>
      <c r="AD89" s="408"/>
      <c r="AE89" s="408"/>
      <c r="AF89" s="408"/>
      <c r="AG89" s="408"/>
      <c r="AH89" s="408"/>
      <c r="AI89" s="408"/>
      <c r="AJ89" s="408"/>
      <c r="AK89" s="408"/>
      <c r="AL89" s="408"/>
      <c r="AM89" s="408"/>
      <c r="AN89" s="408"/>
      <c r="AO89" s="408"/>
      <c r="AP89" s="408"/>
      <c r="AQ89" s="408"/>
      <c r="AR89" s="408"/>
      <c r="AS89" s="408"/>
      <c r="AT89" s="408"/>
      <c r="AU89" s="408"/>
      <c r="AV89" s="408"/>
      <c r="AW89" s="408"/>
      <c r="AX89" s="408"/>
      <c r="AY89" s="408"/>
      <c r="AZ89" s="408"/>
      <c r="BA89" s="408"/>
      <c r="BB89" s="408"/>
      <c r="BC89" s="408"/>
      <c r="BD89" s="408"/>
      <c r="BE89" s="408"/>
      <c r="BF89" s="408"/>
      <c r="BG89" s="408"/>
      <c r="BH89" s="408"/>
      <c r="BI89" s="408"/>
      <c r="BJ89" s="408"/>
      <c r="BK89" s="408"/>
      <c r="BL89" s="408"/>
    </row>
    <row r="90" spans="2:64" s="286" customFormat="1" x14ac:dyDescent="0.25">
      <c r="B90" s="231"/>
      <c r="C90" s="243" t="s">
        <v>226</v>
      </c>
      <c r="D90" s="339" t="s">
        <v>307</v>
      </c>
      <c r="E90" s="340" t="s">
        <v>308</v>
      </c>
      <c r="F90" s="348">
        <v>8</v>
      </c>
      <c r="G90" s="296">
        <v>19.98</v>
      </c>
      <c r="H90" s="296">
        <v>65.3</v>
      </c>
      <c r="I90" s="341">
        <v>85.28</v>
      </c>
      <c r="J90" s="296">
        <v>159.84</v>
      </c>
      <c r="K90" s="296">
        <v>522.4</v>
      </c>
      <c r="L90" s="341">
        <v>682.24</v>
      </c>
      <c r="M90" s="227">
        <v>0.22081274931637518</v>
      </c>
      <c r="N90" s="226">
        <v>832.88729009360384</v>
      </c>
      <c r="O90" s="342">
        <v>44743</v>
      </c>
      <c r="P90" s="344" t="s">
        <v>169</v>
      </c>
      <c r="Q90" s="265"/>
      <c r="R90" s="408"/>
      <c r="S90" s="408"/>
      <c r="T90" s="408"/>
      <c r="U90" s="408"/>
      <c r="V90" s="408"/>
      <c r="W90" s="408"/>
      <c r="X90" s="408"/>
      <c r="Y90" s="408"/>
      <c r="Z90" s="408"/>
      <c r="AA90" s="408"/>
      <c r="AB90" s="408"/>
      <c r="AC90" s="408"/>
      <c r="AD90" s="408"/>
      <c r="AE90" s="408"/>
      <c r="AF90" s="408"/>
      <c r="AG90" s="408"/>
      <c r="AH90" s="408"/>
      <c r="AI90" s="408"/>
      <c r="AJ90" s="408"/>
      <c r="AK90" s="408"/>
      <c r="AL90" s="408"/>
      <c r="AM90" s="408"/>
      <c r="AN90" s="408"/>
      <c r="AO90" s="408"/>
      <c r="AP90" s="408"/>
      <c r="AQ90" s="408"/>
      <c r="AR90" s="408"/>
      <c r="AS90" s="408"/>
      <c r="AT90" s="408"/>
      <c r="AU90" s="408"/>
      <c r="AV90" s="408"/>
      <c r="AW90" s="408"/>
      <c r="AX90" s="408"/>
      <c r="AY90" s="408"/>
      <c r="AZ90" s="408"/>
      <c r="BA90" s="408"/>
      <c r="BB90" s="408"/>
      <c r="BC90" s="408"/>
      <c r="BD90" s="408"/>
      <c r="BE90" s="408"/>
      <c r="BF90" s="408"/>
      <c r="BG90" s="408"/>
      <c r="BH90" s="408"/>
      <c r="BI90" s="408"/>
      <c r="BJ90" s="408"/>
      <c r="BK90" s="408"/>
      <c r="BL90" s="408"/>
    </row>
    <row r="91" spans="2:64" s="286" customFormat="1" x14ac:dyDescent="0.25">
      <c r="B91" s="231"/>
      <c r="C91" s="243" t="s">
        <v>227</v>
      </c>
      <c r="D91" s="339" t="s">
        <v>309</v>
      </c>
      <c r="E91" s="340" t="s">
        <v>295</v>
      </c>
      <c r="F91" s="348">
        <v>1</v>
      </c>
      <c r="G91" s="296">
        <v>66.599999999999994</v>
      </c>
      <c r="H91" s="296">
        <v>217.65</v>
      </c>
      <c r="I91" s="341">
        <v>284.25</v>
      </c>
      <c r="J91" s="296">
        <v>66.599999999999994</v>
      </c>
      <c r="K91" s="296">
        <v>217.65</v>
      </c>
      <c r="L91" s="341">
        <v>284.25</v>
      </c>
      <c r="M91" s="227">
        <v>0.22081274931637518</v>
      </c>
      <c r="N91" s="226">
        <v>347.01602399317966</v>
      </c>
      <c r="O91" s="342">
        <v>44743</v>
      </c>
      <c r="P91" s="344" t="s">
        <v>169</v>
      </c>
      <c r="Q91" s="265"/>
      <c r="R91" s="408"/>
      <c r="S91" s="408"/>
      <c r="T91" s="408"/>
      <c r="U91" s="408"/>
      <c r="V91" s="408"/>
      <c r="W91" s="408"/>
      <c r="X91" s="408"/>
      <c r="Y91" s="408"/>
      <c r="Z91" s="408"/>
      <c r="AA91" s="408"/>
      <c r="AB91" s="408"/>
      <c r="AC91" s="408"/>
      <c r="AD91" s="408"/>
      <c r="AE91" s="408"/>
      <c r="AF91" s="408"/>
      <c r="AG91" s="408"/>
      <c r="AH91" s="408"/>
      <c r="AI91" s="408"/>
      <c r="AJ91" s="408"/>
      <c r="AK91" s="408"/>
      <c r="AL91" s="408"/>
      <c r="AM91" s="408"/>
      <c r="AN91" s="408"/>
      <c r="AO91" s="408"/>
      <c r="AP91" s="408"/>
      <c r="AQ91" s="408"/>
      <c r="AR91" s="408"/>
      <c r="AS91" s="408"/>
      <c r="AT91" s="408"/>
      <c r="AU91" s="408"/>
      <c r="AV91" s="408"/>
      <c r="AW91" s="408"/>
      <c r="AX91" s="408"/>
      <c r="AY91" s="408"/>
      <c r="AZ91" s="408"/>
      <c r="BA91" s="408"/>
      <c r="BB91" s="408"/>
      <c r="BC91" s="408"/>
      <c r="BD91" s="408"/>
      <c r="BE91" s="408"/>
      <c r="BF91" s="408"/>
      <c r="BG91" s="408"/>
      <c r="BH91" s="408"/>
      <c r="BI91" s="408"/>
      <c r="BJ91" s="408"/>
      <c r="BK91" s="408"/>
      <c r="BL91" s="408"/>
    </row>
    <row r="92" spans="2:64" s="286" customFormat="1" x14ac:dyDescent="0.25">
      <c r="B92" s="231"/>
      <c r="C92" s="243" t="s">
        <v>228</v>
      </c>
      <c r="D92" s="339" t="s">
        <v>310</v>
      </c>
      <c r="E92" s="340" t="s">
        <v>308</v>
      </c>
      <c r="F92" s="348">
        <v>8</v>
      </c>
      <c r="G92" s="296">
        <v>53.28</v>
      </c>
      <c r="H92" s="296">
        <v>174.12</v>
      </c>
      <c r="I92" s="341">
        <v>227.4</v>
      </c>
      <c r="J92" s="296">
        <v>426.24</v>
      </c>
      <c r="K92" s="296">
        <v>1392.96</v>
      </c>
      <c r="L92" s="341">
        <v>1819.2</v>
      </c>
      <c r="M92" s="227">
        <v>0.22081274931637518</v>
      </c>
      <c r="N92" s="226">
        <v>2220.9025535563496</v>
      </c>
      <c r="O92" s="342">
        <v>44743</v>
      </c>
      <c r="P92" s="344" t="s">
        <v>169</v>
      </c>
      <c r="Q92" s="265"/>
      <c r="R92" s="408"/>
      <c r="S92" s="408"/>
      <c r="T92" s="408"/>
      <c r="U92" s="408"/>
      <c r="V92" s="408"/>
      <c r="W92" s="408"/>
      <c r="X92" s="408"/>
      <c r="Y92" s="408"/>
      <c r="Z92" s="408"/>
      <c r="AA92" s="408"/>
      <c r="AB92" s="408"/>
      <c r="AC92" s="408"/>
      <c r="AD92" s="408"/>
      <c r="AE92" s="408"/>
      <c r="AF92" s="408"/>
      <c r="AG92" s="408"/>
      <c r="AH92" s="408"/>
      <c r="AI92" s="408"/>
      <c r="AJ92" s="408"/>
      <c r="AK92" s="408"/>
      <c r="AL92" s="408"/>
      <c r="AM92" s="408"/>
      <c r="AN92" s="408"/>
      <c r="AO92" s="408"/>
      <c r="AP92" s="408"/>
      <c r="AQ92" s="408"/>
      <c r="AR92" s="408"/>
      <c r="AS92" s="408"/>
      <c r="AT92" s="408"/>
      <c r="AU92" s="408"/>
      <c r="AV92" s="408"/>
      <c r="AW92" s="408"/>
      <c r="AX92" s="408"/>
      <c r="AY92" s="408"/>
      <c r="AZ92" s="408"/>
      <c r="BA92" s="408"/>
      <c r="BB92" s="408"/>
      <c r="BC92" s="408"/>
      <c r="BD92" s="408"/>
      <c r="BE92" s="408"/>
      <c r="BF92" s="408"/>
      <c r="BG92" s="408"/>
      <c r="BH92" s="408"/>
      <c r="BI92" s="408"/>
      <c r="BJ92" s="408"/>
      <c r="BK92" s="408"/>
      <c r="BL92" s="408"/>
    </row>
    <row r="93" spans="2:64" s="286" customFormat="1" x14ac:dyDescent="0.25">
      <c r="B93" s="233"/>
      <c r="C93" s="234"/>
      <c r="D93" s="244"/>
      <c r="E93" s="234"/>
      <c r="F93" s="245"/>
      <c r="G93" s="245"/>
      <c r="H93" s="245"/>
      <c r="I93" s="232"/>
      <c r="J93" s="311"/>
      <c r="K93" s="311"/>
      <c r="L93" s="312"/>
      <c r="M93" s="246"/>
      <c r="N93" s="232"/>
      <c r="O93" s="247"/>
      <c r="P93" s="234"/>
      <c r="Q93" s="248"/>
      <c r="R93" s="408"/>
      <c r="S93" s="408"/>
      <c r="T93" s="408"/>
      <c r="U93" s="408"/>
      <c r="V93" s="408"/>
      <c r="W93" s="408"/>
      <c r="X93" s="408"/>
      <c r="Y93" s="408"/>
      <c r="Z93" s="408"/>
      <c r="AA93" s="408"/>
      <c r="AB93" s="408"/>
      <c r="AC93" s="408"/>
      <c r="AD93" s="408"/>
      <c r="AE93" s="408"/>
      <c r="AF93" s="408"/>
      <c r="AG93" s="408"/>
      <c r="AH93" s="408"/>
      <c r="AI93" s="408"/>
      <c r="AJ93" s="408"/>
      <c r="AK93" s="408"/>
      <c r="AL93" s="408"/>
      <c r="AM93" s="408"/>
      <c r="AN93" s="408"/>
      <c r="AO93" s="408"/>
      <c r="AP93" s="408"/>
      <c r="AQ93" s="408"/>
      <c r="AR93" s="408"/>
      <c r="AS93" s="408"/>
      <c r="AT93" s="408"/>
      <c r="AU93" s="408"/>
      <c r="AV93" s="408"/>
      <c r="AW93" s="408"/>
      <c r="AX93" s="408"/>
      <c r="AY93" s="408"/>
      <c r="AZ93" s="408"/>
      <c r="BA93" s="408"/>
      <c r="BB93" s="408"/>
      <c r="BC93" s="408"/>
      <c r="BD93" s="408"/>
      <c r="BE93" s="408"/>
      <c r="BF93" s="408"/>
      <c r="BG93" s="408"/>
      <c r="BH93" s="408"/>
      <c r="BI93" s="408"/>
      <c r="BJ93" s="408"/>
      <c r="BK93" s="408"/>
      <c r="BL93" s="408"/>
    </row>
    <row r="94" spans="2:64" s="285" customFormat="1" x14ac:dyDescent="0.25">
      <c r="B94" s="249" t="s">
        <v>119</v>
      </c>
      <c r="C94" s="250"/>
      <c r="D94" s="251" t="s">
        <v>120</v>
      </c>
      <c r="E94" s="251"/>
      <c r="F94" s="252"/>
      <c r="G94" s="252"/>
      <c r="H94" s="252"/>
      <c r="I94" s="250"/>
      <c r="J94" s="313">
        <v>58844.539899999996</v>
      </c>
      <c r="K94" s="313">
        <v>13873.029300000002</v>
      </c>
      <c r="L94" s="313">
        <v>72717.569199999998</v>
      </c>
      <c r="M94" s="253"/>
      <c r="N94" s="313">
        <v>88774.535578655777</v>
      </c>
      <c r="O94" s="250"/>
      <c r="P94" s="250"/>
      <c r="Q94" s="300"/>
      <c r="R94" s="407"/>
      <c r="S94" s="407"/>
      <c r="T94" s="407"/>
      <c r="U94" s="407"/>
      <c r="V94" s="407"/>
      <c r="W94" s="407"/>
      <c r="X94" s="407"/>
      <c r="Y94" s="407"/>
      <c r="Z94" s="407"/>
      <c r="AA94" s="407"/>
      <c r="AB94" s="407"/>
      <c r="AC94" s="407"/>
      <c r="AD94" s="407"/>
      <c r="AE94" s="407"/>
      <c r="AF94" s="407"/>
      <c r="AG94" s="407"/>
      <c r="AH94" s="407"/>
      <c r="AI94" s="407"/>
      <c r="AJ94" s="407"/>
      <c r="AK94" s="407"/>
      <c r="AL94" s="407"/>
      <c r="AM94" s="407"/>
      <c r="AN94" s="407"/>
      <c r="AO94" s="407"/>
      <c r="AP94" s="407"/>
      <c r="AQ94" s="407"/>
      <c r="AR94" s="407"/>
      <c r="AS94" s="407"/>
      <c r="AT94" s="407"/>
      <c r="AU94" s="407"/>
      <c r="AV94" s="407"/>
      <c r="AW94" s="407"/>
      <c r="AX94" s="407"/>
      <c r="AY94" s="407"/>
      <c r="AZ94" s="407"/>
      <c r="BA94" s="407"/>
      <c r="BB94" s="407"/>
      <c r="BC94" s="407"/>
      <c r="BD94" s="407"/>
      <c r="BE94" s="407"/>
      <c r="BF94" s="407"/>
      <c r="BG94" s="407"/>
      <c r="BH94" s="407"/>
      <c r="BI94" s="407"/>
      <c r="BJ94" s="407"/>
      <c r="BK94" s="407"/>
      <c r="BL94" s="407"/>
    </row>
    <row r="95" spans="2:64" s="285" customFormat="1" x14ac:dyDescent="0.25">
      <c r="B95" s="254"/>
      <c r="C95" s="255"/>
      <c r="D95" s="256"/>
      <c r="E95" s="256"/>
      <c r="F95" s="257"/>
      <c r="G95" s="257"/>
      <c r="H95" s="257"/>
      <c r="I95" s="255"/>
      <c r="J95" s="314"/>
      <c r="K95" s="314"/>
      <c r="L95" s="314"/>
      <c r="M95" s="258"/>
      <c r="N95" s="258"/>
      <c r="O95" s="362"/>
      <c r="P95" s="255"/>
      <c r="Q95" s="301"/>
      <c r="R95" s="407"/>
      <c r="S95" s="407"/>
      <c r="T95" s="407"/>
      <c r="U95" s="407"/>
      <c r="V95" s="407"/>
      <c r="W95" s="407"/>
      <c r="X95" s="407"/>
      <c r="Y95" s="407"/>
      <c r="Z95" s="407"/>
      <c r="AA95" s="407"/>
      <c r="AB95" s="407"/>
      <c r="AC95" s="407"/>
      <c r="AD95" s="407"/>
      <c r="AE95" s="407"/>
      <c r="AF95" s="407"/>
      <c r="AG95" s="407"/>
      <c r="AH95" s="407"/>
      <c r="AI95" s="407"/>
      <c r="AJ95" s="407"/>
      <c r="AK95" s="407"/>
      <c r="AL95" s="407"/>
      <c r="AM95" s="407"/>
      <c r="AN95" s="407"/>
      <c r="AO95" s="407"/>
      <c r="AP95" s="407"/>
      <c r="AQ95" s="407"/>
      <c r="AR95" s="407"/>
      <c r="AS95" s="407"/>
      <c r="AT95" s="407"/>
      <c r="AU95" s="407"/>
      <c r="AV95" s="407"/>
      <c r="AW95" s="407"/>
      <c r="AX95" s="407"/>
      <c r="AY95" s="407"/>
      <c r="AZ95" s="407"/>
      <c r="BA95" s="407"/>
      <c r="BB95" s="407"/>
      <c r="BC95" s="407"/>
      <c r="BD95" s="407"/>
      <c r="BE95" s="407"/>
      <c r="BF95" s="407"/>
      <c r="BG95" s="407"/>
      <c r="BH95" s="407"/>
      <c r="BI95" s="407"/>
      <c r="BJ95" s="407"/>
      <c r="BK95" s="407"/>
      <c r="BL95" s="407"/>
    </row>
    <row r="96" spans="2:64" s="285" customFormat="1" ht="78.75" x14ac:dyDescent="0.25">
      <c r="B96" s="254"/>
      <c r="C96" s="243" t="s">
        <v>229</v>
      </c>
      <c r="D96" s="339" t="s">
        <v>349</v>
      </c>
      <c r="E96" s="340" t="s">
        <v>259</v>
      </c>
      <c r="F96" s="348">
        <v>59.65</v>
      </c>
      <c r="G96" s="296">
        <v>416.23</v>
      </c>
      <c r="H96" s="296">
        <v>128.21</v>
      </c>
      <c r="I96" s="341">
        <v>544.44000000000005</v>
      </c>
      <c r="J96" s="296">
        <v>24828.119500000001</v>
      </c>
      <c r="K96" s="296">
        <v>7647.7265000000007</v>
      </c>
      <c r="L96" s="341">
        <v>32475.846000000001</v>
      </c>
      <c r="M96" s="227">
        <v>0.22081274931637518</v>
      </c>
      <c r="N96" s="226">
        <v>39646.926841635206</v>
      </c>
      <c r="O96" s="342">
        <v>44805</v>
      </c>
      <c r="P96" s="343" t="s">
        <v>172</v>
      </c>
      <c r="Q96" s="265"/>
      <c r="R96" s="407"/>
      <c r="S96" s="407"/>
      <c r="T96" s="407"/>
      <c r="U96" s="407"/>
      <c r="V96" s="407"/>
      <c r="W96" s="407"/>
      <c r="X96" s="407"/>
      <c r="Y96" s="407"/>
      <c r="Z96" s="407"/>
      <c r="AA96" s="407"/>
      <c r="AB96" s="407"/>
      <c r="AC96" s="407"/>
      <c r="AD96" s="407"/>
      <c r="AE96" s="407"/>
      <c r="AF96" s="407"/>
      <c r="AG96" s="407"/>
      <c r="AH96" s="407"/>
      <c r="AI96" s="407"/>
      <c r="AJ96" s="407"/>
      <c r="AK96" s="407"/>
      <c r="AL96" s="407"/>
      <c r="AM96" s="407"/>
      <c r="AN96" s="407"/>
      <c r="AO96" s="407"/>
      <c r="AP96" s="407"/>
      <c r="AQ96" s="407"/>
      <c r="AR96" s="407"/>
      <c r="AS96" s="407"/>
      <c r="AT96" s="407"/>
      <c r="AU96" s="407"/>
      <c r="AV96" s="407"/>
      <c r="AW96" s="407"/>
      <c r="AX96" s="407"/>
      <c r="AY96" s="407"/>
      <c r="AZ96" s="407"/>
      <c r="BA96" s="407"/>
      <c r="BB96" s="407"/>
      <c r="BC96" s="407"/>
      <c r="BD96" s="407"/>
      <c r="BE96" s="407"/>
      <c r="BF96" s="407"/>
      <c r="BG96" s="407"/>
      <c r="BH96" s="407"/>
      <c r="BI96" s="407"/>
      <c r="BJ96" s="407"/>
      <c r="BK96" s="407"/>
      <c r="BL96" s="407"/>
    </row>
    <row r="97" spans="2:64" s="285" customFormat="1" ht="47.25" x14ac:dyDescent="0.25">
      <c r="B97" s="254"/>
      <c r="C97" s="243" t="s">
        <v>230</v>
      </c>
      <c r="D97" s="339" t="s">
        <v>350</v>
      </c>
      <c r="E97" s="340" t="s">
        <v>259</v>
      </c>
      <c r="F97" s="348">
        <v>15.4</v>
      </c>
      <c r="G97" s="296">
        <v>240.82</v>
      </c>
      <c r="H97" s="296">
        <v>77.73</v>
      </c>
      <c r="I97" s="341">
        <v>318.55</v>
      </c>
      <c r="J97" s="296">
        <v>3708.6280000000002</v>
      </c>
      <c r="K97" s="296">
        <v>1197.0420000000001</v>
      </c>
      <c r="L97" s="341">
        <v>4905.67</v>
      </c>
      <c r="M97" s="227">
        <v>0.22081274931637518</v>
      </c>
      <c r="N97" s="226">
        <v>5988.9044799388621</v>
      </c>
      <c r="O97" s="342">
        <v>44805</v>
      </c>
      <c r="P97" s="343" t="s">
        <v>172</v>
      </c>
      <c r="Q97" s="265"/>
      <c r="R97" s="407"/>
      <c r="S97" s="407"/>
      <c r="T97" s="407"/>
      <c r="U97" s="407"/>
      <c r="V97" s="407"/>
      <c r="W97" s="407"/>
      <c r="X97" s="407"/>
      <c r="Y97" s="407"/>
      <c r="Z97" s="407"/>
      <c r="AA97" s="407"/>
      <c r="AB97" s="407"/>
      <c r="AC97" s="407"/>
      <c r="AD97" s="407"/>
      <c r="AE97" s="407"/>
      <c r="AF97" s="407"/>
      <c r="AG97" s="407"/>
      <c r="AH97" s="407"/>
      <c r="AI97" s="407"/>
      <c r="AJ97" s="407"/>
      <c r="AK97" s="407"/>
      <c r="AL97" s="407"/>
      <c r="AM97" s="407"/>
      <c r="AN97" s="407"/>
      <c r="AO97" s="407"/>
      <c r="AP97" s="407"/>
      <c r="AQ97" s="407"/>
      <c r="AR97" s="407"/>
      <c r="AS97" s="407"/>
      <c r="AT97" s="407"/>
      <c r="AU97" s="407"/>
      <c r="AV97" s="407"/>
      <c r="AW97" s="407"/>
      <c r="AX97" s="407"/>
      <c r="AY97" s="407"/>
      <c r="AZ97" s="407"/>
      <c r="BA97" s="407"/>
      <c r="BB97" s="407"/>
      <c r="BC97" s="407"/>
      <c r="BD97" s="407"/>
      <c r="BE97" s="407"/>
      <c r="BF97" s="407"/>
      <c r="BG97" s="407"/>
      <c r="BH97" s="407"/>
      <c r="BI97" s="407"/>
      <c r="BJ97" s="407"/>
      <c r="BK97" s="407"/>
      <c r="BL97" s="407"/>
    </row>
    <row r="98" spans="2:64" s="285" customFormat="1" ht="63" x14ac:dyDescent="0.25">
      <c r="B98" s="254"/>
      <c r="C98" s="243" t="s">
        <v>231</v>
      </c>
      <c r="D98" s="339" t="s">
        <v>314</v>
      </c>
      <c r="E98" s="340" t="s">
        <v>259</v>
      </c>
      <c r="F98" s="348">
        <v>15.34</v>
      </c>
      <c r="G98" s="296">
        <v>813.87</v>
      </c>
      <c r="H98" s="296">
        <v>124.54</v>
      </c>
      <c r="I98" s="341">
        <v>938.41</v>
      </c>
      <c r="J98" s="296">
        <v>12484.765799999999</v>
      </c>
      <c r="K98" s="296">
        <v>1910.4436000000001</v>
      </c>
      <c r="L98" s="341">
        <v>14395.2094</v>
      </c>
      <c r="M98" s="227">
        <v>0.22081274931637518</v>
      </c>
      <c r="N98" s="226">
        <v>17573.855164598928</v>
      </c>
      <c r="O98" s="342">
        <v>44805</v>
      </c>
      <c r="P98" s="343" t="s">
        <v>172</v>
      </c>
      <c r="Q98" s="265"/>
      <c r="R98" s="407"/>
      <c r="S98" s="407"/>
      <c r="T98" s="407"/>
      <c r="U98" s="407"/>
      <c r="V98" s="407"/>
      <c r="W98" s="407"/>
      <c r="X98" s="407"/>
      <c r="Y98" s="407"/>
      <c r="Z98" s="407"/>
      <c r="AA98" s="407"/>
      <c r="AB98" s="407"/>
      <c r="AC98" s="407"/>
      <c r="AD98" s="407"/>
      <c r="AE98" s="407"/>
      <c r="AF98" s="407"/>
      <c r="AG98" s="407"/>
      <c r="AH98" s="407"/>
      <c r="AI98" s="407"/>
      <c r="AJ98" s="407"/>
      <c r="AK98" s="407"/>
      <c r="AL98" s="407"/>
      <c r="AM98" s="407"/>
      <c r="AN98" s="407"/>
      <c r="AO98" s="407"/>
      <c r="AP98" s="407"/>
      <c r="AQ98" s="407"/>
      <c r="AR98" s="407"/>
      <c r="AS98" s="407"/>
      <c r="AT98" s="407"/>
      <c r="AU98" s="407"/>
      <c r="AV98" s="407"/>
      <c r="AW98" s="407"/>
      <c r="AX98" s="407"/>
      <c r="AY98" s="407"/>
      <c r="AZ98" s="407"/>
      <c r="BA98" s="407"/>
      <c r="BB98" s="407"/>
      <c r="BC98" s="407"/>
      <c r="BD98" s="407"/>
      <c r="BE98" s="407"/>
      <c r="BF98" s="407"/>
      <c r="BG98" s="407"/>
      <c r="BH98" s="407"/>
      <c r="BI98" s="407"/>
      <c r="BJ98" s="407"/>
      <c r="BK98" s="407"/>
      <c r="BL98" s="407"/>
    </row>
    <row r="99" spans="2:64" s="285" customFormat="1" ht="63" x14ac:dyDescent="0.25">
      <c r="B99" s="254"/>
      <c r="C99" s="243" t="s">
        <v>232</v>
      </c>
      <c r="D99" s="339" t="s">
        <v>315</v>
      </c>
      <c r="E99" s="340" t="s">
        <v>259</v>
      </c>
      <c r="F99" s="348">
        <v>19.18</v>
      </c>
      <c r="G99" s="296">
        <v>813.87</v>
      </c>
      <c r="H99" s="296">
        <v>124.54</v>
      </c>
      <c r="I99" s="341">
        <v>938.41</v>
      </c>
      <c r="J99" s="296">
        <v>15610.026599999999</v>
      </c>
      <c r="K99" s="296">
        <v>2388.6772000000001</v>
      </c>
      <c r="L99" s="341">
        <v>17998.703799999999</v>
      </c>
      <c r="M99" s="227">
        <v>0.22081274931637518</v>
      </c>
      <c r="N99" s="226">
        <v>21973.04707020909</v>
      </c>
      <c r="O99" s="342">
        <v>44805</v>
      </c>
      <c r="P99" s="343" t="s">
        <v>172</v>
      </c>
      <c r="Q99" s="265"/>
      <c r="R99" s="407"/>
      <c r="S99" s="407"/>
      <c r="T99" s="407"/>
      <c r="U99" s="407"/>
      <c r="V99" s="407"/>
      <c r="W99" s="407"/>
      <c r="X99" s="407"/>
      <c r="Y99" s="407"/>
      <c r="Z99" s="407"/>
      <c r="AA99" s="407"/>
      <c r="AB99" s="407"/>
      <c r="AC99" s="407"/>
      <c r="AD99" s="407"/>
      <c r="AE99" s="407"/>
      <c r="AF99" s="407"/>
      <c r="AG99" s="407"/>
      <c r="AH99" s="407"/>
      <c r="AI99" s="407"/>
      <c r="AJ99" s="407"/>
      <c r="AK99" s="407"/>
      <c r="AL99" s="407"/>
      <c r="AM99" s="407"/>
      <c r="AN99" s="407"/>
      <c r="AO99" s="407"/>
      <c r="AP99" s="407"/>
      <c r="AQ99" s="407"/>
      <c r="AR99" s="407"/>
      <c r="AS99" s="407"/>
      <c r="AT99" s="407"/>
      <c r="AU99" s="407"/>
      <c r="AV99" s="407"/>
      <c r="AW99" s="407"/>
      <c r="AX99" s="407"/>
      <c r="AY99" s="407"/>
      <c r="AZ99" s="407"/>
      <c r="BA99" s="407"/>
      <c r="BB99" s="407"/>
      <c r="BC99" s="407"/>
      <c r="BD99" s="407"/>
      <c r="BE99" s="407"/>
      <c r="BF99" s="407"/>
      <c r="BG99" s="407"/>
      <c r="BH99" s="407"/>
      <c r="BI99" s="407"/>
      <c r="BJ99" s="407"/>
      <c r="BK99" s="407"/>
      <c r="BL99" s="407"/>
    </row>
    <row r="100" spans="2:64" s="285" customFormat="1" ht="31.5" x14ac:dyDescent="0.25">
      <c r="B100" s="254"/>
      <c r="C100" s="243" t="s">
        <v>233</v>
      </c>
      <c r="D100" s="339" t="s">
        <v>320</v>
      </c>
      <c r="E100" s="340" t="s">
        <v>266</v>
      </c>
      <c r="F100" s="348">
        <v>16</v>
      </c>
      <c r="G100" s="296">
        <v>105.69</v>
      </c>
      <c r="H100" s="296">
        <v>36.340000000000003</v>
      </c>
      <c r="I100" s="341">
        <v>142.03</v>
      </c>
      <c r="J100" s="296">
        <v>1691.04</v>
      </c>
      <c r="K100" s="296">
        <v>581.44000000000005</v>
      </c>
      <c r="L100" s="341">
        <v>2272.48</v>
      </c>
      <c r="M100" s="227">
        <v>0.22081274931637518</v>
      </c>
      <c r="N100" s="226">
        <v>2774.2725565664764</v>
      </c>
      <c r="O100" s="342">
        <v>44805</v>
      </c>
      <c r="P100" s="343" t="s">
        <v>172</v>
      </c>
      <c r="Q100" s="265"/>
      <c r="R100" s="407"/>
      <c r="S100" s="407"/>
      <c r="T100" s="407"/>
      <c r="U100" s="407"/>
      <c r="V100" s="407"/>
      <c r="W100" s="407"/>
      <c r="X100" s="407"/>
      <c r="Y100" s="407"/>
      <c r="Z100" s="407"/>
      <c r="AA100" s="407"/>
      <c r="AB100" s="407"/>
      <c r="AC100" s="407"/>
      <c r="AD100" s="407"/>
      <c r="AE100" s="407"/>
      <c r="AF100" s="407"/>
      <c r="AG100" s="407"/>
      <c r="AH100" s="407"/>
      <c r="AI100" s="407"/>
      <c r="AJ100" s="407"/>
      <c r="AK100" s="407"/>
      <c r="AL100" s="407"/>
      <c r="AM100" s="407"/>
      <c r="AN100" s="407"/>
      <c r="AO100" s="407"/>
      <c r="AP100" s="407"/>
      <c r="AQ100" s="407"/>
      <c r="AR100" s="407"/>
      <c r="AS100" s="407"/>
      <c r="AT100" s="407"/>
      <c r="AU100" s="407"/>
      <c r="AV100" s="407"/>
      <c r="AW100" s="407"/>
      <c r="AX100" s="407"/>
      <c r="AY100" s="407"/>
      <c r="AZ100" s="407"/>
      <c r="BA100" s="407"/>
      <c r="BB100" s="407"/>
      <c r="BC100" s="407"/>
      <c r="BD100" s="407"/>
      <c r="BE100" s="407"/>
      <c r="BF100" s="407"/>
      <c r="BG100" s="407"/>
      <c r="BH100" s="407"/>
      <c r="BI100" s="407"/>
      <c r="BJ100" s="407"/>
      <c r="BK100" s="407"/>
      <c r="BL100" s="407"/>
    </row>
    <row r="101" spans="2:64" s="285" customFormat="1" ht="47.25" x14ac:dyDescent="0.25">
      <c r="B101" s="254"/>
      <c r="C101" s="243" t="s">
        <v>234</v>
      </c>
      <c r="D101" s="339" t="s">
        <v>321</v>
      </c>
      <c r="E101" s="340" t="s">
        <v>258</v>
      </c>
      <c r="F101" s="348">
        <v>2</v>
      </c>
      <c r="G101" s="296">
        <v>260.98</v>
      </c>
      <c r="H101" s="296">
        <v>73.849999999999994</v>
      </c>
      <c r="I101" s="341">
        <v>334.83000000000004</v>
      </c>
      <c r="J101" s="296">
        <v>521.96</v>
      </c>
      <c r="K101" s="296">
        <v>147.69999999999999</v>
      </c>
      <c r="L101" s="341">
        <v>669.66000000000008</v>
      </c>
      <c r="M101" s="227">
        <v>0.22081274931637518</v>
      </c>
      <c r="N101" s="226">
        <v>817.52946570720394</v>
      </c>
      <c r="O101" s="342">
        <v>44805</v>
      </c>
      <c r="P101" s="343" t="s">
        <v>172</v>
      </c>
      <c r="Q101" s="265"/>
      <c r="R101" s="407"/>
      <c r="S101" s="407"/>
      <c r="T101" s="407"/>
      <c r="U101" s="407"/>
      <c r="V101" s="407"/>
      <c r="W101" s="407"/>
      <c r="X101" s="407"/>
      <c r="Y101" s="407"/>
      <c r="Z101" s="407"/>
      <c r="AA101" s="407"/>
      <c r="AB101" s="407"/>
      <c r="AC101" s="407"/>
      <c r="AD101" s="407"/>
      <c r="AE101" s="407"/>
      <c r="AF101" s="407"/>
      <c r="AG101" s="407"/>
      <c r="AH101" s="407"/>
      <c r="AI101" s="407"/>
      <c r="AJ101" s="407"/>
      <c r="AK101" s="407"/>
      <c r="AL101" s="407"/>
      <c r="AM101" s="407"/>
      <c r="AN101" s="407"/>
      <c r="AO101" s="407"/>
      <c r="AP101" s="407"/>
      <c r="AQ101" s="407"/>
      <c r="AR101" s="407"/>
      <c r="AS101" s="407"/>
      <c r="AT101" s="407"/>
      <c r="AU101" s="407"/>
      <c r="AV101" s="407"/>
      <c r="AW101" s="407"/>
      <c r="AX101" s="407"/>
      <c r="AY101" s="407"/>
      <c r="AZ101" s="407"/>
      <c r="BA101" s="407"/>
      <c r="BB101" s="407"/>
      <c r="BC101" s="407"/>
      <c r="BD101" s="407"/>
      <c r="BE101" s="407"/>
      <c r="BF101" s="407"/>
      <c r="BG101" s="407"/>
      <c r="BH101" s="407"/>
      <c r="BI101" s="407"/>
      <c r="BJ101" s="407"/>
      <c r="BK101" s="407"/>
      <c r="BL101" s="407"/>
    </row>
    <row r="102" spans="2:64" s="285" customFormat="1" x14ac:dyDescent="0.25">
      <c r="B102" s="254"/>
      <c r="C102" s="255"/>
      <c r="D102" s="259"/>
      <c r="E102" s="260"/>
      <c r="F102" s="261"/>
      <c r="G102" s="261"/>
      <c r="H102" s="261"/>
      <c r="I102" s="255"/>
      <c r="J102" s="314"/>
      <c r="K102" s="314"/>
      <c r="L102" s="314"/>
      <c r="M102" s="258"/>
      <c r="N102" s="258"/>
      <c r="O102" s="362"/>
      <c r="P102" s="255"/>
      <c r="Q102" s="301"/>
      <c r="R102" s="407"/>
      <c r="S102" s="407"/>
      <c r="T102" s="407"/>
      <c r="U102" s="407"/>
      <c r="V102" s="407"/>
      <c r="W102" s="407"/>
      <c r="X102" s="407"/>
      <c r="Y102" s="407"/>
      <c r="Z102" s="407"/>
      <c r="AA102" s="407"/>
      <c r="AB102" s="407"/>
      <c r="AC102" s="407"/>
      <c r="AD102" s="407"/>
      <c r="AE102" s="407"/>
      <c r="AF102" s="407"/>
      <c r="AG102" s="407"/>
      <c r="AH102" s="407"/>
      <c r="AI102" s="407"/>
      <c r="AJ102" s="407"/>
      <c r="AK102" s="407"/>
      <c r="AL102" s="407"/>
      <c r="AM102" s="407"/>
      <c r="AN102" s="407"/>
      <c r="AO102" s="407"/>
      <c r="AP102" s="407"/>
      <c r="AQ102" s="407"/>
      <c r="AR102" s="407"/>
      <c r="AS102" s="407"/>
      <c r="AT102" s="407"/>
      <c r="AU102" s="407"/>
      <c r="AV102" s="407"/>
      <c r="AW102" s="407"/>
      <c r="AX102" s="407"/>
      <c r="AY102" s="407"/>
      <c r="AZ102" s="407"/>
      <c r="BA102" s="407"/>
      <c r="BB102" s="407"/>
      <c r="BC102" s="407"/>
      <c r="BD102" s="407"/>
      <c r="BE102" s="407"/>
      <c r="BF102" s="407"/>
      <c r="BG102" s="407"/>
      <c r="BH102" s="407"/>
      <c r="BI102" s="407"/>
      <c r="BJ102" s="407"/>
      <c r="BK102" s="407"/>
      <c r="BL102" s="407"/>
    </row>
    <row r="103" spans="2:64" s="285" customFormat="1" x14ac:dyDescent="0.25">
      <c r="B103" s="249" t="s">
        <v>126</v>
      </c>
      <c r="C103" s="250"/>
      <c r="D103" s="251" t="s">
        <v>235</v>
      </c>
      <c r="E103" s="251"/>
      <c r="F103" s="252"/>
      <c r="G103" s="252"/>
      <c r="H103" s="252"/>
      <c r="I103" s="250"/>
      <c r="J103" s="313">
        <v>187069.3701</v>
      </c>
      <c r="K103" s="313">
        <v>43462.597700000006</v>
      </c>
      <c r="L103" s="313">
        <v>230531.96779999998</v>
      </c>
      <c r="M103" s="253"/>
      <c r="N103" s="313">
        <v>281436.36541523214</v>
      </c>
      <c r="O103" s="250"/>
      <c r="P103" s="250"/>
      <c r="Q103" s="300"/>
      <c r="R103" s="407"/>
      <c r="S103" s="407"/>
      <c r="T103" s="407"/>
      <c r="U103" s="407"/>
      <c r="V103" s="407"/>
      <c r="W103" s="407"/>
      <c r="X103" s="407"/>
      <c r="Y103" s="407"/>
      <c r="Z103" s="407"/>
      <c r="AA103" s="407"/>
      <c r="AB103" s="407"/>
      <c r="AC103" s="407"/>
      <c r="AD103" s="407"/>
      <c r="AE103" s="407"/>
      <c r="AF103" s="407"/>
      <c r="AG103" s="407"/>
      <c r="AH103" s="407"/>
      <c r="AI103" s="407"/>
      <c r="AJ103" s="407"/>
      <c r="AK103" s="407"/>
      <c r="AL103" s="407"/>
      <c r="AM103" s="407"/>
      <c r="AN103" s="407"/>
      <c r="AO103" s="407"/>
      <c r="AP103" s="407"/>
      <c r="AQ103" s="407"/>
      <c r="AR103" s="407"/>
      <c r="AS103" s="407"/>
      <c r="AT103" s="407"/>
      <c r="AU103" s="407"/>
      <c r="AV103" s="407"/>
      <c r="AW103" s="407"/>
      <c r="AX103" s="407"/>
      <c r="AY103" s="407"/>
      <c r="AZ103" s="407"/>
      <c r="BA103" s="407"/>
      <c r="BB103" s="407"/>
      <c r="BC103" s="407"/>
      <c r="BD103" s="407"/>
      <c r="BE103" s="407"/>
      <c r="BF103" s="407"/>
      <c r="BG103" s="407"/>
      <c r="BH103" s="407"/>
      <c r="BI103" s="407"/>
      <c r="BJ103" s="407"/>
      <c r="BK103" s="407"/>
      <c r="BL103" s="407"/>
    </row>
    <row r="104" spans="2:64" s="285" customFormat="1" x14ac:dyDescent="0.25">
      <c r="B104" s="254"/>
      <c r="C104" s="255"/>
      <c r="D104" s="256"/>
      <c r="E104" s="256"/>
      <c r="F104" s="257"/>
      <c r="G104" s="257"/>
      <c r="H104" s="257"/>
      <c r="I104" s="255"/>
      <c r="J104" s="314"/>
      <c r="K104" s="314"/>
      <c r="L104" s="314"/>
      <c r="M104" s="258"/>
      <c r="N104" s="258"/>
      <c r="O104" s="362"/>
      <c r="P104" s="255"/>
      <c r="Q104" s="301"/>
      <c r="R104" s="407"/>
      <c r="S104" s="407"/>
      <c r="T104" s="407"/>
      <c r="U104" s="407"/>
      <c r="V104" s="407"/>
      <c r="W104" s="407"/>
      <c r="X104" s="407"/>
      <c r="Y104" s="407"/>
      <c r="Z104" s="407"/>
      <c r="AA104" s="407"/>
      <c r="AB104" s="407"/>
      <c r="AC104" s="407"/>
      <c r="AD104" s="407"/>
      <c r="AE104" s="407"/>
      <c r="AF104" s="407"/>
      <c r="AG104" s="407"/>
      <c r="AH104" s="407"/>
      <c r="AI104" s="407"/>
      <c r="AJ104" s="407"/>
      <c r="AK104" s="407"/>
      <c r="AL104" s="407"/>
      <c r="AM104" s="407"/>
      <c r="AN104" s="407"/>
      <c r="AO104" s="407"/>
      <c r="AP104" s="407"/>
      <c r="AQ104" s="407"/>
      <c r="AR104" s="407"/>
      <c r="AS104" s="407"/>
      <c r="AT104" s="407"/>
      <c r="AU104" s="407"/>
      <c r="AV104" s="407"/>
      <c r="AW104" s="407"/>
      <c r="AX104" s="407"/>
      <c r="AY104" s="407"/>
      <c r="AZ104" s="407"/>
      <c r="BA104" s="407"/>
      <c r="BB104" s="407"/>
      <c r="BC104" s="407"/>
      <c r="BD104" s="407"/>
      <c r="BE104" s="407"/>
      <c r="BF104" s="407"/>
      <c r="BG104" s="407"/>
      <c r="BH104" s="407"/>
      <c r="BI104" s="407"/>
      <c r="BJ104" s="407"/>
      <c r="BK104" s="407"/>
      <c r="BL104" s="407"/>
    </row>
    <row r="105" spans="2:64" s="285" customFormat="1" ht="78.75" x14ac:dyDescent="0.25">
      <c r="B105" s="254"/>
      <c r="C105" s="243" t="s">
        <v>236</v>
      </c>
      <c r="D105" s="339" t="s">
        <v>346</v>
      </c>
      <c r="E105" s="340" t="s">
        <v>259</v>
      </c>
      <c r="F105" s="348">
        <v>92.57</v>
      </c>
      <c r="G105" s="296">
        <v>484.3</v>
      </c>
      <c r="H105" s="296">
        <v>178.38</v>
      </c>
      <c r="I105" s="341">
        <v>662.68000000000006</v>
      </c>
      <c r="J105" s="296">
        <v>44831.650999999998</v>
      </c>
      <c r="K105" s="296">
        <v>16512.636599999998</v>
      </c>
      <c r="L105" s="341">
        <v>61344.287599999996</v>
      </c>
      <c r="M105" s="227">
        <v>0.22081274931637518</v>
      </c>
      <c r="N105" s="226">
        <v>74889.888399810414</v>
      </c>
      <c r="O105" s="342">
        <v>44805</v>
      </c>
      <c r="P105" s="343" t="s">
        <v>172</v>
      </c>
      <c r="Q105" s="265"/>
      <c r="R105" s="407"/>
      <c r="S105" s="407"/>
      <c r="T105" s="407"/>
      <c r="U105" s="407"/>
      <c r="V105" s="407"/>
      <c r="W105" s="407"/>
      <c r="X105" s="407"/>
      <c r="Y105" s="407"/>
      <c r="Z105" s="407"/>
      <c r="AA105" s="407"/>
      <c r="AB105" s="407"/>
      <c r="AC105" s="407"/>
      <c r="AD105" s="407"/>
      <c r="AE105" s="407"/>
      <c r="AF105" s="407"/>
      <c r="AG105" s="407"/>
      <c r="AH105" s="407"/>
      <c r="AI105" s="407"/>
      <c r="AJ105" s="407"/>
      <c r="AK105" s="407"/>
      <c r="AL105" s="407"/>
      <c r="AM105" s="407"/>
      <c r="AN105" s="407"/>
      <c r="AO105" s="407"/>
      <c r="AP105" s="407"/>
      <c r="AQ105" s="407"/>
      <c r="AR105" s="407"/>
      <c r="AS105" s="407"/>
      <c r="AT105" s="407"/>
      <c r="AU105" s="407"/>
      <c r="AV105" s="407"/>
      <c r="AW105" s="407"/>
      <c r="AX105" s="407"/>
      <c r="AY105" s="407"/>
      <c r="AZ105" s="407"/>
      <c r="BA105" s="407"/>
      <c r="BB105" s="407"/>
      <c r="BC105" s="407"/>
      <c r="BD105" s="407"/>
      <c r="BE105" s="407"/>
      <c r="BF105" s="407"/>
      <c r="BG105" s="407"/>
      <c r="BH105" s="407"/>
      <c r="BI105" s="407"/>
      <c r="BJ105" s="407"/>
      <c r="BK105" s="407"/>
      <c r="BL105" s="407"/>
    </row>
    <row r="106" spans="2:64" s="285" customFormat="1" ht="78.75" x14ac:dyDescent="0.25">
      <c r="B106" s="254"/>
      <c r="C106" s="243" t="s">
        <v>237</v>
      </c>
      <c r="D106" s="339" t="s">
        <v>347</v>
      </c>
      <c r="E106" s="340" t="s">
        <v>259</v>
      </c>
      <c r="F106" s="348">
        <v>62.24</v>
      </c>
      <c r="G106" s="296">
        <v>524.07000000000005</v>
      </c>
      <c r="H106" s="296">
        <v>168.8</v>
      </c>
      <c r="I106" s="341">
        <v>692.87000000000012</v>
      </c>
      <c r="J106" s="296">
        <v>32618.116800000003</v>
      </c>
      <c r="K106" s="296">
        <v>10506.112000000001</v>
      </c>
      <c r="L106" s="341">
        <v>43124.228800000004</v>
      </c>
      <c r="M106" s="227">
        <v>0.22081274931637518</v>
      </c>
      <c r="N106" s="226">
        <v>52646.608323476416</v>
      </c>
      <c r="O106" s="342">
        <v>44805</v>
      </c>
      <c r="P106" s="343" t="s">
        <v>172</v>
      </c>
      <c r="Q106" s="265"/>
      <c r="R106" s="407"/>
      <c r="S106" s="407"/>
      <c r="T106" s="407"/>
      <c r="U106" s="407"/>
      <c r="V106" s="407"/>
      <c r="W106" s="407"/>
      <c r="X106" s="407"/>
      <c r="Y106" s="407"/>
      <c r="Z106" s="407"/>
      <c r="AA106" s="407"/>
      <c r="AB106" s="407"/>
      <c r="AC106" s="407"/>
      <c r="AD106" s="407"/>
      <c r="AE106" s="407"/>
      <c r="AF106" s="407"/>
      <c r="AG106" s="407"/>
      <c r="AH106" s="407"/>
      <c r="AI106" s="407"/>
      <c r="AJ106" s="407"/>
      <c r="AK106" s="407"/>
      <c r="AL106" s="407"/>
      <c r="AM106" s="407"/>
      <c r="AN106" s="407"/>
      <c r="AO106" s="407"/>
      <c r="AP106" s="407"/>
      <c r="AQ106" s="407"/>
      <c r="AR106" s="407"/>
      <c r="AS106" s="407"/>
      <c r="AT106" s="407"/>
      <c r="AU106" s="407"/>
      <c r="AV106" s="407"/>
      <c r="AW106" s="407"/>
      <c r="AX106" s="407"/>
      <c r="AY106" s="407"/>
      <c r="AZ106" s="407"/>
      <c r="BA106" s="407"/>
      <c r="BB106" s="407"/>
      <c r="BC106" s="407"/>
      <c r="BD106" s="407"/>
      <c r="BE106" s="407"/>
      <c r="BF106" s="407"/>
      <c r="BG106" s="407"/>
      <c r="BH106" s="407"/>
      <c r="BI106" s="407"/>
      <c r="BJ106" s="407"/>
      <c r="BK106" s="407"/>
      <c r="BL106" s="407"/>
    </row>
    <row r="107" spans="2:64" s="285" customFormat="1" ht="68.25" customHeight="1" x14ac:dyDescent="0.25">
      <c r="B107" s="254"/>
      <c r="C107" s="243" t="s">
        <v>238</v>
      </c>
      <c r="D107" s="339" t="s">
        <v>348</v>
      </c>
      <c r="E107" s="340" t="s">
        <v>259</v>
      </c>
      <c r="F107" s="348">
        <v>10.89</v>
      </c>
      <c r="G107" s="296">
        <v>183.41</v>
      </c>
      <c r="H107" s="296">
        <v>67.569999999999993</v>
      </c>
      <c r="I107" s="341">
        <v>250.98</v>
      </c>
      <c r="J107" s="296">
        <v>1997.3349000000001</v>
      </c>
      <c r="K107" s="296">
        <v>735.83729999999991</v>
      </c>
      <c r="L107" s="341">
        <v>2733.1722</v>
      </c>
      <c r="M107" s="227">
        <v>0.22081274931637518</v>
      </c>
      <c r="N107" s="226">
        <v>3336.6914678370858</v>
      </c>
      <c r="O107" s="342">
        <v>44805</v>
      </c>
      <c r="P107" s="343" t="s">
        <v>172</v>
      </c>
      <c r="Q107" s="230"/>
      <c r="R107" s="407"/>
      <c r="S107" s="407"/>
      <c r="T107" s="407"/>
      <c r="U107" s="407"/>
      <c r="V107" s="407"/>
      <c r="W107" s="407"/>
      <c r="X107" s="407"/>
      <c r="Y107" s="407"/>
      <c r="Z107" s="407"/>
      <c r="AA107" s="407"/>
      <c r="AB107" s="407"/>
      <c r="AC107" s="407"/>
      <c r="AD107" s="407"/>
      <c r="AE107" s="407"/>
      <c r="AF107" s="407"/>
      <c r="AG107" s="407"/>
      <c r="AH107" s="407"/>
      <c r="AI107" s="407"/>
      <c r="AJ107" s="407"/>
      <c r="AK107" s="407"/>
      <c r="AL107" s="407"/>
      <c r="AM107" s="407"/>
      <c r="AN107" s="407"/>
      <c r="AO107" s="407"/>
      <c r="AP107" s="407"/>
      <c r="AQ107" s="407"/>
      <c r="AR107" s="407"/>
      <c r="AS107" s="407"/>
      <c r="AT107" s="407"/>
      <c r="AU107" s="407"/>
      <c r="AV107" s="407"/>
      <c r="AW107" s="407"/>
      <c r="AX107" s="407"/>
      <c r="AY107" s="407"/>
      <c r="AZ107" s="407"/>
      <c r="BA107" s="407"/>
      <c r="BB107" s="407"/>
      <c r="BC107" s="407"/>
      <c r="BD107" s="407"/>
      <c r="BE107" s="407"/>
      <c r="BF107" s="407"/>
      <c r="BG107" s="407"/>
      <c r="BH107" s="407"/>
      <c r="BI107" s="407"/>
      <c r="BJ107" s="407"/>
      <c r="BK107" s="407"/>
      <c r="BL107" s="407"/>
    </row>
    <row r="108" spans="2:64" s="286" customFormat="1" ht="63" x14ac:dyDescent="0.25">
      <c r="B108" s="231"/>
      <c r="C108" s="243" t="s">
        <v>239</v>
      </c>
      <c r="D108" s="339" t="s">
        <v>311</v>
      </c>
      <c r="E108" s="340" t="s">
        <v>259</v>
      </c>
      <c r="F108" s="348">
        <v>53.7</v>
      </c>
      <c r="G108" s="296">
        <v>743.34</v>
      </c>
      <c r="H108" s="296">
        <v>124.54</v>
      </c>
      <c r="I108" s="341">
        <v>867.88</v>
      </c>
      <c r="J108" s="296">
        <v>39917.358000000007</v>
      </c>
      <c r="K108" s="296">
        <v>6687.7980000000007</v>
      </c>
      <c r="L108" s="341">
        <v>46605.15600000001</v>
      </c>
      <c r="M108" s="227">
        <v>0.22081274931637518</v>
      </c>
      <c r="N108" s="226">
        <v>56896.16862867857</v>
      </c>
      <c r="O108" s="342">
        <v>44805</v>
      </c>
      <c r="P108" s="343" t="s">
        <v>172</v>
      </c>
      <c r="Q108" s="265"/>
      <c r="R108" s="408"/>
      <c r="S108" s="408"/>
      <c r="T108" s="408"/>
      <c r="U108" s="408"/>
      <c r="V108" s="408"/>
      <c r="W108" s="408"/>
      <c r="X108" s="408"/>
      <c r="Y108" s="408"/>
      <c r="Z108" s="408"/>
      <c r="AA108" s="408"/>
      <c r="AB108" s="408"/>
      <c r="AC108" s="408"/>
      <c r="AD108" s="408"/>
      <c r="AE108" s="408"/>
      <c r="AF108" s="408"/>
      <c r="AG108" s="408"/>
      <c r="AH108" s="408"/>
      <c r="AI108" s="408"/>
      <c r="AJ108" s="408"/>
      <c r="AK108" s="408"/>
      <c r="AL108" s="408"/>
      <c r="AM108" s="408"/>
      <c r="AN108" s="408"/>
      <c r="AO108" s="408"/>
      <c r="AP108" s="408"/>
      <c r="AQ108" s="408"/>
      <c r="AR108" s="408"/>
      <c r="AS108" s="408"/>
      <c r="AT108" s="408"/>
      <c r="AU108" s="408"/>
      <c r="AV108" s="408"/>
      <c r="AW108" s="408"/>
      <c r="AX108" s="408"/>
      <c r="AY108" s="408"/>
      <c r="AZ108" s="408"/>
      <c r="BA108" s="408"/>
      <c r="BB108" s="408"/>
      <c r="BC108" s="408"/>
      <c r="BD108" s="408"/>
      <c r="BE108" s="408"/>
      <c r="BF108" s="408"/>
      <c r="BG108" s="408"/>
      <c r="BH108" s="408"/>
      <c r="BI108" s="408"/>
      <c r="BJ108" s="408"/>
      <c r="BK108" s="408"/>
      <c r="BL108" s="408"/>
    </row>
    <row r="109" spans="2:64" s="285" customFormat="1" ht="63" x14ac:dyDescent="0.25">
      <c r="B109" s="254"/>
      <c r="C109" s="243" t="s">
        <v>240</v>
      </c>
      <c r="D109" s="339" t="s">
        <v>312</v>
      </c>
      <c r="E109" s="340" t="s">
        <v>259</v>
      </c>
      <c r="F109" s="348">
        <v>43.35</v>
      </c>
      <c r="G109" s="296">
        <v>743.34</v>
      </c>
      <c r="H109" s="296">
        <v>124.54</v>
      </c>
      <c r="I109" s="341">
        <v>867.88</v>
      </c>
      <c r="J109" s="296">
        <v>32223.789000000001</v>
      </c>
      <c r="K109" s="296">
        <v>5398.8090000000002</v>
      </c>
      <c r="L109" s="341">
        <v>37622.597999999998</v>
      </c>
      <c r="M109" s="227">
        <v>0.22081274931637518</v>
      </c>
      <c r="N109" s="226">
        <v>45930.147300804754</v>
      </c>
      <c r="O109" s="342">
        <v>44805</v>
      </c>
      <c r="P109" s="343" t="s">
        <v>172</v>
      </c>
      <c r="Q109" s="265"/>
      <c r="R109" s="407"/>
      <c r="S109" s="407"/>
      <c r="T109" s="407"/>
      <c r="U109" s="407"/>
      <c r="V109" s="407"/>
      <c r="W109" s="407"/>
      <c r="X109" s="407"/>
      <c r="Y109" s="407"/>
      <c r="Z109" s="407"/>
      <c r="AA109" s="407"/>
      <c r="AB109" s="407"/>
      <c r="AC109" s="407"/>
      <c r="AD109" s="407"/>
      <c r="AE109" s="407"/>
      <c r="AF109" s="407"/>
      <c r="AG109" s="407"/>
      <c r="AH109" s="407"/>
      <c r="AI109" s="407"/>
      <c r="AJ109" s="407"/>
      <c r="AK109" s="407"/>
      <c r="AL109" s="407"/>
      <c r="AM109" s="407"/>
      <c r="AN109" s="407"/>
      <c r="AO109" s="407"/>
      <c r="AP109" s="407"/>
      <c r="AQ109" s="407"/>
      <c r="AR109" s="407"/>
      <c r="AS109" s="407"/>
      <c r="AT109" s="407"/>
      <c r="AU109" s="407"/>
      <c r="AV109" s="407"/>
      <c r="AW109" s="407"/>
      <c r="AX109" s="407"/>
      <c r="AY109" s="407"/>
      <c r="AZ109" s="407"/>
      <c r="BA109" s="407"/>
      <c r="BB109" s="407"/>
      <c r="BC109" s="407"/>
      <c r="BD109" s="407"/>
      <c r="BE109" s="407"/>
      <c r="BF109" s="407"/>
      <c r="BG109" s="407"/>
      <c r="BH109" s="407"/>
      <c r="BI109" s="407"/>
      <c r="BJ109" s="407"/>
      <c r="BK109" s="407"/>
      <c r="BL109" s="407"/>
    </row>
    <row r="110" spans="2:64" s="285" customFormat="1" ht="78.75" x14ac:dyDescent="0.25">
      <c r="B110" s="254"/>
      <c r="C110" s="243" t="s">
        <v>241</v>
      </c>
      <c r="D110" s="339" t="s">
        <v>313</v>
      </c>
      <c r="E110" s="340" t="s">
        <v>259</v>
      </c>
      <c r="F110" s="348">
        <v>19.12</v>
      </c>
      <c r="G110" s="296">
        <v>676.67</v>
      </c>
      <c r="H110" s="296">
        <v>124.54</v>
      </c>
      <c r="I110" s="341">
        <v>801.20999999999992</v>
      </c>
      <c r="J110" s="296">
        <v>12937.930399999999</v>
      </c>
      <c r="K110" s="296">
        <v>2381.2048000000004</v>
      </c>
      <c r="L110" s="341">
        <v>15319.135200000001</v>
      </c>
      <c r="M110" s="227">
        <v>0.22081274931637518</v>
      </c>
      <c r="N110" s="226">
        <v>18701.79556066126</v>
      </c>
      <c r="O110" s="342">
        <v>44805</v>
      </c>
      <c r="P110" s="343" t="s">
        <v>172</v>
      </c>
      <c r="Q110" s="265"/>
      <c r="R110" s="407"/>
      <c r="S110" s="407"/>
      <c r="T110" s="407"/>
      <c r="U110" s="407"/>
      <c r="V110" s="407"/>
      <c r="W110" s="407"/>
      <c r="X110" s="407"/>
      <c r="Y110" s="407"/>
      <c r="Z110" s="407"/>
      <c r="AA110" s="407"/>
      <c r="AB110" s="407"/>
      <c r="AC110" s="407"/>
      <c r="AD110" s="407"/>
      <c r="AE110" s="407"/>
      <c r="AF110" s="407"/>
      <c r="AG110" s="407"/>
      <c r="AH110" s="407"/>
      <c r="AI110" s="407"/>
      <c r="AJ110" s="407"/>
      <c r="AK110" s="407"/>
      <c r="AL110" s="407"/>
      <c r="AM110" s="407"/>
      <c r="AN110" s="407"/>
      <c r="AO110" s="407"/>
      <c r="AP110" s="407"/>
      <c r="AQ110" s="407"/>
      <c r="AR110" s="407"/>
      <c r="AS110" s="407"/>
      <c r="AT110" s="407"/>
      <c r="AU110" s="407"/>
      <c r="AV110" s="407"/>
      <c r="AW110" s="407"/>
      <c r="AX110" s="407"/>
      <c r="AY110" s="407"/>
      <c r="AZ110" s="407"/>
      <c r="BA110" s="407"/>
      <c r="BB110" s="407"/>
      <c r="BC110" s="407"/>
      <c r="BD110" s="407"/>
      <c r="BE110" s="407"/>
      <c r="BF110" s="407"/>
      <c r="BG110" s="407"/>
      <c r="BH110" s="407"/>
      <c r="BI110" s="407"/>
      <c r="BJ110" s="407"/>
      <c r="BK110" s="407"/>
      <c r="BL110" s="407"/>
    </row>
    <row r="111" spans="2:64" s="285" customFormat="1" x14ac:dyDescent="0.25">
      <c r="B111" s="254"/>
      <c r="C111" s="255"/>
      <c r="D111" s="353"/>
      <c r="E111" s="260"/>
      <c r="F111" s="348"/>
      <c r="G111" s="348"/>
      <c r="H111" s="348"/>
      <c r="I111" s="260"/>
      <c r="J111" s="354"/>
      <c r="K111" s="354"/>
      <c r="L111" s="296"/>
      <c r="M111" s="227"/>
      <c r="N111" s="226"/>
      <c r="O111" s="362"/>
      <c r="P111" s="255"/>
      <c r="Q111" s="301"/>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7"/>
      <c r="AR111" s="407"/>
      <c r="AS111" s="407"/>
      <c r="AT111" s="407"/>
      <c r="AU111" s="407"/>
      <c r="AV111" s="407"/>
      <c r="AW111" s="407"/>
      <c r="AX111" s="407"/>
      <c r="AY111" s="407"/>
      <c r="AZ111" s="407"/>
      <c r="BA111" s="407"/>
      <c r="BB111" s="407"/>
      <c r="BC111" s="407"/>
      <c r="BD111" s="407"/>
      <c r="BE111" s="407"/>
      <c r="BF111" s="407"/>
      <c r="BG111" s="407"/>
      <c r="BH111" s="407"/>
      <c r="BI111" s="407"/>
      <c r="BJ111" s="407"/>
      <c r="BK111" s="407"/>
      <c r="BL111" s="407"/>
    </row>
    <row r="112" spans="2:64" s="285" customFormat="1" ht="31.5" x14ac:dyDescent="0.25">
      <c r="B112" s="254"/>
      <c r="C112" s="243" t="s">
        <v>242</v>
      </c>
      <c r="D112" s="339" t="s">
        <v>316</v>
      </c>
      <c r="E112" s="340" t="s">
        <v>295</v>
      </c>
      <c r="F112" s="348">
        <v>3</v>
      </c>
      <c r="G112" s="296">
        <v>5010.7700000000004</v>
      </c>
      <c r="H112" s="296">
        <v>248.04</v>
      </c>
      <c r="I112" s="341">
        <v>5258.81</v>
      </c>
      <c r="J112" s="296">
        <v>15032.310000000001</v>
      </c>
      <c r="K112" s="296">
        <v>744.12</v>
      </c>
      <c r="L112" s="341">
        <v>15776.430000000002</v>
      </c>
      <c r="M112" s="227">
        <v>0.22081274931637518</v>
      </c>
      <c r="N112" s="226">
        <v>19260.066882697345</v>
      </c>
      <c r="O112" s="342">
        <v>44805</v>
      </c>
      <c r="P112" s="343" t="s">
        <v>243</v>
      </c>
      <c r="Q112" s="230"/>
      <c r="R112" s="407"/>
      <c r="S112" s="407"/>
      <c r="T112" s="407"/>
      <c r="U112" s="407"/>
      <c r="V112" s="407"/>
      <c r="W112" s="407"/>
      <c r="X112" s="407"/>
      <c r="Y112" s="407"/>
      <c r="Z112" s="407"/>
      <c r="AA112" s="407"/>
      <c r="AB112" s="407"/>
      <c r="AC112" s="407"/>
      <c r="AD112" s="407"/>
      <c r="AE112" s="407"/>
      <c r="AF112" s="407"/>
      <c r="AG112" s="407"/>
      <c r="AH112" s="407"/>
      <c r="AI112" s="407"/>
      <c r="AJ112" s="407"/>
      <c r="AK112" s="407"/>
      <c r="AL112" s="407"/>
      <c r="AM112" s="407"/>
      <c r="AN112" s="407"/>
      <c r="AO112" s="407"/>
      <c r="AP112" s="407"/>
      <c r="AQ112" s="407"/>
      <c r="AR112" s="407"/>
      <c r="AS112" s="407"/>
      <c r="AT112" s="407"/>
      <c r="AU112" s="407"/>
      <c r="AV112" s="407"/>
      <c r="AW112" s="407"/>
      <c r="AX112" s="407"/>
      <c r="AY112" s="407"/>
      <c r="AZ112" s="407"/>
      <c r="BA112" s="407"/>
      <c r="BB112" s="407"/>
      <c r="BC112" s="407"/>
      <c r="BD112" s="407"/>
      <c r="BE112" s="407"/>
      <c r="BF112" s="407"/>
      <c r="BG112" s="407"/>
      <c r="BH112" s="407"/>
      <c r="BI112" s="407"/>
      <c r="BJ112" s="407"/>
      <c r="BK112" s="407"/>
      <c r="BL112" s="407"/>
    </row>
    <row r="113" spans="2:64" s="285" customFormat="1" ht="31.5" x14ac:dyDescent="0.25">
      <c r="B113" s="254"/>
      <c r="C113" s="243" t="s">
        <v>244</v>
      </c>
      <c r="D113" s="339" t="s">
        <v>317</v>
      </c>
      <c r="E113" s="340" t="s">
        <v>295</v>
      </c>
      <c r="F113" s="348">
        <v>1</v>
      </c>
      <c r="G113" s="296">
        <v>5376.77</v>
      </c>
      <c r="H113" s="296">
        <v>248.04</v>
      </c>
      <c r="I113" s="341">
        <v>5624.81</v>
      </c>
      <c r="J113" s="296">
        <v>5376.77</v>
      </c>
      <c r="K113" s="296">
        <v>248.04</v>
      </c>
      <c r="L113" s="341">
        <v>5624.81</v>
      </c>
      <c r="M113" s="227">
        <v>0.22081274931637518</v>
      </c>
      <c r="N113" s="226">
        <v>6866.8397604822403</v>
      </c>
      <c r="O113" s="342">
        <v>44805</v>
      </c>
      <c r="P113" s="343" t="s">
        <v>243</v>
      </c>
      <c r="Q113" s="230"/>
      <c r="R113" s="407"/>
      <c r="S113" s="407"/>
      <c r="T113" s="407"/>
      <c r="U113" s="407"/>
      <c r="V113" s="407"/>
      <c r="W113" s="407"/>
      <c r="X113" s="407"/>
      <c r="Y113" s="407"/>
      <c r="Z113" s="407"/>
      <c r="AA113" s="407"/>
      <c r="AB113" s="407"/>
      <c r="AC113" s="407"/>
      <c r="AD113" s="407"/>
      <c r="AE113" s="407"/>
      <c r="AF113" s="407"/>
      <c r="AG113" s="407"/>
      <c r="AH113" s="407"/>
      <c r="AI113" s="407"/>
      <c r="AJ113" s="407"/>
      <c r="AK113" s="407"/>
      <c r="AL113" s="407"/>
      <c r="AM113" s="407"/>
      <c r="AN113" s="407"/>
      <c r="AO113" s="407"/>
      <c r="AP113" s="407"/>
      <c r="AQ113" s="407"/>
      <c r="AR113" s="407"/>
      <c r="AS113" s="407"/>
      <c r="AT113" s="407"/>
      <c r="AU113" s="407"/>
      <c r="AV113" s="407"/>
      <c r="AW113" s="407"/>
      <c r="AX113" s="407"/>
      <c r="AY113" s="407"/>
      <c r="AZ113" s="407"/>
      <c r="BA113" s="407"/>
      <c r="BB113" s="407"/>
      <c r="BC113" s="407"/>
      <c r="BD113" s="407"/>
      <c r="BE113" s="407"/>
      <c r="BF113" s="407"/>
      <c r="BG113" s="407"/>
      <c r="BH113" s="407"/>
      <c r="BI113" s="407"/>
      <c r="BJ113" s="407"/>
      <c r="BK113" s="407"/>
      <c r="BL113" s="407"/>
    </row>
    <row r="114" spans="2:64" s="285" customFormat="1" ht="31.5" x14ac:dyDescent="0.25">
      <c r="B114" s="254"/>
      <c r="C114" s="243" t="s">
        <v>245</v>
      </c>
      <c r="D114" s="339" t="s">
        <v>318</v>
      </c>
      <c r="E114" s="340" t="s">
        <v>295</v>
      </c>
      <c r="F114" s="348">
        <v>1</v>
      </c>
      <c r="G114" s="296">
        <v>2134.11</v>
      </c>
      <c r="H114" s="296">
        <v>248.04</v>
      </c>
      <c r="I114" s="341">
        <v>2382.15</v>
      </c>
      <c r="J114" s="296">
        <v>2134.11</v>
      </c>
      <c r="K114" s="296">
        <v>248.04</v>
      </c>
      <c r="L114" s="341">
        <v>2382.15</v>
      </c>
      <c r="M114" s="227">
        <v>0.22081274931637518</v>
      </c>
      <c r="N114" s="226">
        <v>2908.1590907840032</v>
      </c>
      <c r="O114" s="342">
        <v>44805</v>
      </c>
      <c r="P114" s="343" t="s">
        <v>243</v>
      </c>
      <c r="Q114" s="230"/>
      <c r="R114" s="407"/>
      <c r="S114" s="407"/>
      <c r="T114" s="407"/>
      <c r="U114" s="407"/>
      <c r="V114" s="407"/>
      <c r="W114" s="407"/>
      <c r="X114" s="407"/>
      <c r="Y114" s="407"/>
      <c r="Z114" s="407"/>
      <c r="AA114" s="407"/>
      <c r="AB114" s="407"/>
      <c r="AC114" s="407"/>
      <c r="AD114" s="407"/>
      <c r="AE114" s="407"/>
      <c r="AF114" s="407"/>
      <c r="AG114" s="407"/>
      <c r="AH114" s="407"/>
      <c r="AI114" s="407"/>
      <c r="AJ114" s="407"/>
      <c r="AK114" s="407"/>
      <c r="AL114" s="407"/>
      <c r="AM114" s="407"/>
      <c r="AN114" s="407"/>
      <c r="AO114" s="407"/>
      <c r="AP114" s="407"/>
      <c r="AQ114" s="407"/>
      <c r="AR114" s="407"/>
      <c r="AS114" s="407"/>
      <c r="AT114" s="407"/>
      <c r="AU114" s="407"/>
      <c r="AV114" s="407"/>
      <c r="AW114" s="407"/>
      <c r="AX114" s="407"/>
      <c r="AY114" s="407"/>
      <c r="AZ114" s="407"/>
      <c r="BA114" s="407"/>
      <c r="BB114" s="407"/>
      <c r="BC114" s="407"/>
      <c r="BD114" s="407"/>
      <c r="BE114" s="407"/>
      <c r="BF114" s="407"/>
      <c r="BG114" s="407"/>
      <c r="BH114" s="407"/>
      <c r="BI114" s="407"/>
      <c r="BJ114" s="407"/>
      <c r="BK114" s="407"/>
      <c r="BL114" s="407"/>
    </row>
    <row r="115" spans="2:64" s="285" customFormat="1" x14ac:dyDescent="0.25">
      <c r="B115" s="254"/>
      <c r="C115" s="255"/>
      <c r="D115" s="244"/>
      <c r="E115" s="260"/>
      <c r="F115" s="261"/>
      <c r="G115" s="261"/>
      <c r="H115" s="261"/>
      <c r="I115" s="255"/>
      <c r="J115" s="314"/>
      <c r="K115" s="314"/>
      <c r="L115" s="314"/>
      <c r="M115" s="258"/>
      <c r="N115" s="258"/>
      <c r="O115" s="362"/>
      <c r="P115" s="255"/>
      <c r="Q115" s="301"/>
      <c r="R115" s="407"/>
      <c r="S115" s="407"/>
      <c r="T115" s="407"/>
      <c r="U115" s="407"/>
      <c r="V115" s="407"/>
      <c r="W115" s="407"/>
      <c r="X115" s="407"/>
      <c r="Y115" s="407"/>
      <c r="Z115" s="407"/>
      <c r="AA115" s="407"/>
      <c r="AB115" s="407"/>
      <c r="AC115" s="407"/>
      <c r="AD115" s="407"/>
      <c r="AE115" s="407"/>
      <c r="AF115" s="407"/>
      <c r="AG115" s="407"/>
      <c r="AH115" s="407"/>
      <c r="AI115" s="407"/>
      <c r="AJ115" s="407"/>
      <c r="AK115" s="407"/>
      <c r="AL115" s="407"/>
      <c r="AM115" s="407"/>
      <c r="AN115" s="407"/>
      <c r="AO115" s="407"/>
      <c r="AP115" s="407"/>
      <c r="AQ115" s="407"/>
      <c r="AR115" s="407"/>
      <c r="AS115" s="407"/>
      <c r="AT115" s="407"/>
      <c r="AU115" s="407"/>
      <c r="AV115" s="407"/>
      <c r="AW115" s="407"/>
      <c r="AX115" s="407"/>
      <c r="AY115" s="407"/>
      <c r="AZ115" s="407"/>
      <c r="BA115" s="407"/>
      <c r="BB115" s="407"/>
      <c r="BC115" s="407"/>
      <c r="BD115" s="407"/>
      <c r="BE115" s="407"/>
      <c r="BF115" s="407"/>
      <c r="BG115" s="407"/>
      <c r="BH115" s="407"/>
      <c r="BI115" s="407"/>
      <c r="BJ115" s="407"/>
      <c r="BK115" s="407"/>
      <c r="BL115" s="407"/>
    </row>
    <row r="116" spans="2:64" s="285" customFormat="1" x14ac:dyDescent="0.25">
      <c r="B116" s="249" t="s">
        <v>137</v>
      </c>
      <c r="C116" s="250"/>
      <c r="D116" s="251" t="s">
        <v>138</v>
      </c>
      <c r="E116" s="251"/>
      <c r="F116" s="252"/>
      <c r="G116" s="252"/>
      <c r="H116" s="252"/>
      <c r="I116" s="250"/>
      <c r="J116" s="313">
        <v>5384.6823999999997</v>
      </c>
      <c r="K116" s="313">
        <v>4302.6588000000002</v>
      </c>
      <c r="L116" s="313">
        <v>9687.3411999999989</v>
      </c>
      <c r="M116" s="253"/>
      <c r="N116" s="313">
        <v>11826.429643937792</v>
      </c>
      <c r="O116" s="250"/>
      <c r="P116" s="250"/>
      <c r="Q116" s="300"/>
      <c r="R116" s="407"/>
      <c r="S116" s="407"/>
      <c r="T116" s="407"/>
      <c r="U116" s="407"/>
      <c r="V116" s="407"/>
      <c r="W116" s="407"/>
      <c r="X116" s="407"/>
      <c r="Y116" s="407"/>
      <c r="Z116" s="407"/>
      <c r="AA116" s="407"/>
      <c r="AB116" s="407"/>
      <c r="AC116" s="407"/>
      <c r="AD116" s="407"/>
      <c r="AE116" s="407"/>
      <c r="AF116" s="407"/>
      <c r="AG116" s="407"/>
      <c r="AH116" s="407"/>
      <c r="AI116" s="407"/>
      <c r="AJ116" s="407"/>
      <c r="AK116" s="407"/>
      <c r="AL116" s="407"/>
      <c r="AM116" s="407"/>
      <c r="AN116" s="407"/>
      <c r="AO116" s="407"/>
      <c r="AP116" s="407"/>
      <c r="AQ116" s="407"/>
      <c r="AR116" s="407"/>
      <c r="AS116" s="407"/>
      <c r="AT116" s="407"/>
      <c r="AU116" s="407"/>
      <c r="AV116" s="407"/>
      <c r="AW116" s="407"/>
      <c r="AX116" s="407"/>
      <c r="AY116" s="407"/>
      <c r="AZ116" s="407"/>
      <c r="BA116" s="407"/>
      <c r="BB116" s="407"/>
      <c r="BC116" s="407"/>
      <c r="BD116" s="407"/>
      <c r="BE116" s="407"/>
      <c r="BF116" s="407"/>
      <c r="BG116" s="407"/>
      <c r="BH116" s="407"/>
      <c r="BI116" s="407"/>
      <c r="BJ116" s="407"/>
      <c r="BK116" s="407"/>
      <c r="BL116" s="407"/>
    </row>
    <row r="117" spans="2:64" s="285" customFormat="1" x14ac:dyDescent="0.25">
      <c r="B117" s="254"/>
      <c r="C117" s="255"/>
      <c r="D117" s="256"/>
      <c r="E117" s="256"/>
      <c r="F117" s="257"/>
      <c r="G117" s="257"/>
      <c r="H117" s="257"/>
      <c r="I117" s="255"/>
      <c r="J117" s="314"/>
      <c r="K117" s="314"/>
      <c r="L117" s="314"/>
      <c r="M117" s="258"/>
      <c r="N117" s="258"/>
      <c r="O117" s="362"/>
      <c r="P117" s="255"/>
      <c r="Q117" s="301"/>
      <c r="R117" s="407"/>
      <c r="S117" s="407"/>
      <c r="T117" s="407"/>
      <c r="U117" s="407"/>
      <c r="V117" s="407"/>
      <c r="W117" s="407"/>
      <c r="X117" s="407"/>
      <c r="Y117" s="407"/>
      <c r="Z117" s="407"/>
      <c r="AA117" s="407"/>
      <c r="AB117" s="407"/>
      <c r="AC117" s="407"/>
      <c r="AD117" s="407"/>
      <c r="AE117" s="407"/>
      <c r="AF117" s="407"/>
      <c r="AG117" s="407"/>
      <c r="AH117" s="407"/>
      <c r="AI117" s="407"/>
      <c r="AJ117" s="407"/>
      <c r="AK117" s="407"/>
      <c r="AL117" s="407"/>
      <c r="AM117" s="407"/>
      <c r="AN117" s="407"/>
      <c r="AO117" s="407"/>
      <c r="AP117" s="407"/>
      <c r="AQ117" s="407"/>
      <c r="AR117" s="407"/>
      <c r="AS117" s="407"/>
      <c r="AT117" s="407"/>
      <c r="AU117" s="407"/>
      <c r="AV117" s="407"/>
      <c r="AW117" s="407"/>
      <c r="AX117" s="407"/>
      <c r="AY117" s="407"/>
      <c r="AZ117" s="407"/>
      <c r="BA117" s="407"/>
      <c r="BB117" s="407"/>
      <c r="BC117" s="407"/>
      <c r="BD117" s="407"/>
      <c r="BE117" s="407"/>
      <c r="BF117" s="407"/>
      <c r="BG117" s="407"/>
      <c r="BH117" s="407"/>
      <c r="BI117" s="407"/>
      <c r="BJ117" s="407"/>
      <c r="BK117" s="407"/>
      <c r="BL117" s="407"/>
    </row>
    <row r="118" spans="2:64" s="286" customFormat="1" ht="31.5" x14ac:dyDescent="0.25">
      <c r="B118" s="231"/>
      <c r="C118" s="243">
        <v>88485</v>
      </c>
      <c r="D118" s="339" t="s">
        <v>261</v>
      </c>
      <c r="E118" s="340" t="s">
        <v>259</v>
      </c>
      <c r="F118" s="348">
        <v>164.64</v>
      </c>
      <c r="G118" s="296">
        <v>2.06</v>
      </c>
      <c r="H118" s="296">
        <v>1.19</v>
      </c>
      <c r="I118" s="341">
        <v>3.25</v>
      </c>
      <c r="J118" s="296">
        <v>339.15839999999997</v>
      </c>
      <c r="K118" s="296">
        <v>195.92159999999998</v>
      </c>
      <c r="L118" s="341">
        <v>535.07999999999993</v>
      </c>
      <c r="M118" s="227">
        <v>0.22081274931637518</v>
      </c>
      <c r="N118" s="226">
        <v>653.23248590420599</v>
      </c>
      <c r="O118" s="342">
        <v>44743</v>
      </c>
      <c r="P118" s="344" t="s">
        <v>34</v>
      </c>
      <c r="Q118" s="265"/>
      <c r="R118" s="408"/>
      <c r="S118" s="408"/>
      <c r="T118" s="408"/>
      <c r="U118" s="408"/>
      <c r="V118" s="408"/>
      <c r="W118" s="408"/>
      <c r="X118" s="408"/>
      <c r="Y118" s="408"/>
      <c r="Z118" s="408"/>
      <c r="AA118" s="408"/>
      <c r="AB118" s="408"/>
      <c r="AC118" s="408"/>
      <c r="AD118" s="408"/>
      <c r="AE118" s="408"/>
      <c r="AF118" s="408"/>
      <c r="AG118" s="408"/>
      <c r="AH118" s="408"/>
      <c r="AI118" s="408"/>
      <c r="AJ118" s="408"/>
      <c r="AK118" s="408"/>
      <c r="AL118" s="408"/>
      <c r="AM118" s="408"/>
      <c r="AN118" s="408"/>
      <c r="AO118" s="408"/>
      <c r="AP118" s="408"/>
      <c r="AQ118" s="408"/>
      <c r="AR118" s="408"/>
      <c r="AS118" s="408"/>
      <c r="AT118" s="408"/>
      <c r="AU118" s="408"/>
      <c r="AV118" s="408"/>
      <c r="AW118" s="408"/>
      <c r="AX118" s="408"/>
      <c r="AY118" s="408"/>
      <c r="AZ118" s="408"/>
      <c r="BA118" s="408"/>
      <c r="BB118" s="408"/>
      <c r="BC118" s="408"/>
      <c r="BD118" s="408"/>
      <c r="BE118" s="408"/>
      <c r="BF118" s="408"/>
      <c r="BG118" s="408"/>
      <c r="BH118" s="408"/>
      <c r="BI118" s="408"/>
      <c r="BJ118" s="408"/>
      <c r="BK118" s="408"/>
      <c r="BL118" s="408"/>
    </row>
    <row r="119" spans="2:64" s="286" customFormat="1" ht="31.5" x14ac:dyDescent="0.25">
      <c r="B119" s="231"/>
      <c r="C119" s="243">
        <v>88484</v>
      </c>
      <c r="D119" s="339" t="s">
        <v>260</v>
      </c>
      <c r="E119" s="340" t="s">
        <v>259</v>
      </c>
      <c r="F119" s="348">
        <v>50.92</v>
      </c>
      <c r="G119" s="296">
        <v>2.19</v>
      </c>
      <c r="H119" s="296">
        <v>1.57</v>
      </c>
      <c r="I119" s="341">
        <v>3.76</v>
      </c>
      <c r="J119" s="296">
        <v>111.51479999999999</v>
      </c>
      <c r="K119" s="296">
        <v>79.944400000000002</v>
      </c>
      <c r="L119" s="341">
        <v>191.45920000000001</v>
      </c>
      <c r="M119" s="227">
        <v>0.22081274931637518</v>
      </c>
      <c r="N119" s="226">
        <v>233.73583233391375</v>
      </c>
      <c r="O119" s="342">
        <v>44743</v>
      </c>
      <c r="P119" s="344" t="s">
        <v>34</v>
      </c>
      <c r="Q119" s="265"/>
      <c r="R119" s="408"/>
      <c r="S119" s="408"/>
      <c r="T119" s="408"/>
      <c r="U119" s="408"/>
      <c r="V119" s="408"/>
      <c r="W119" s="408"/>
      <c r="X119" s="408"/>
      <c r="Y119" s="408"/>
      <c r="Z119" s="408"/>
      <c r="AA119" s="408"/>
      <c r="AB119" s="408"/>
      <c r="AC119" s="408"/>
      <c r="AD119" s="408"/>
      <c r="AE119" s="408"/>
      <c r="AF119" s="408"/>
      <c r="AG119" s="408"/>
      <c r="AH119" s="408"/>
      <c r="AI119" s="408"/>
      <c r="AJ119" s="408"/>
      <c r="AK119" s="408"/>
      <c r="AL119" s="408"/>
      <c r="AM119" s="408"/>
      <c r="AN119" s="408"/>
      <c r="AO119" s="408"/>
      <c r="AP119" s="408"/>
      <c r="AQ119" s="408"/>
      <c r="AR119" s="408"/>
      <c r="AS119" s="408"/>
      <c r="AT119" s="408"/>
      <c r="AU119" s="408"/>
      <c r="AV119" s="408"/>
      <c r="AW119" s="408"/>
      <c r="AX119" s="408"/>
      <c r="AY119" s="408"/>
      <c r="AZ119" s="408"/>
      <c r="BA119" s="408"/>
      <c r="BB119" s="408"/>
      <c r="BC119" s="408"/>
      <c r="BD119" s="408"/>
      <c r="BE119" s="408"/>
      <c r="BF119" s="408"/>
      <c r="BG119" s="408"/>
      <c r="BH119" s="408"/>
      <c r="BI119" s="408"/>
      <c r="BJ119" s="408"/>
      <c r="BK119" s="408"/>
      <c r="BL119" s="408"/>
    </row>
    <row r="120" spans="2:64" s="286" customFormat="1" ht="31.5" x14ac:dyDescent="0.25">
      <c r="B120" s="231"/>
      <c r="C120" s="243">
        <v>88497</v>
      </c>
      <c r="D120" s="339" t="s">
        <v>265</v>
      </c>
      <c r="E120" s="340" t="s">
        <v>259</v>
      </c>
      <c r="F120" s="348">
        <v>164.64</v>
      </c>
      <c r="G120" s="296">
        <v>10.95</v>
      </c>
      <c r="H120" s="296">
        <v>9.52</v>
      </c>
      <c r="I120" s="341">
        <v>20.47</v>
      </c>
      <c r="J120" s="296">
        <v>1802.8079999999998</v>
      </c>
      <c r="K120" s="296">
        <v>1567.3727999999999</v>
      </c>
      <c r="L120" s="341">
        <v>3370.1807999999996</v>
      </c>
      <c r="M120" s="227">
        <v>0.22081274931637518</v>
      </c>
      <c r="N120" s="226">
        <v>4114.3596881412604</v>
      </c>
      <c r="O120" s="342">
        <v>44743</v>
      </c>
      <c r="P120" s="344" t="s">
        <v>34</v>
      </c>
      <c r="Q120" s="265"/>
      <c r="R120" s="408"/>
      <c r="S120" s="408"/>
      <c r="T120" s="408"/>
      <c r="U120" s="408"/>
      <c r="V120" s="408"/>
      <c r="W120" s="408"/>
      <c r="X120" s="408"/>
      <c r="Y120" s="408"/>
      <c r="Z120" s="408"/>
      <c r="AA120" s="408"/>
      <c r="AB120" s="408"/>
      <c r="AC120" s="408"/>
      <c r="AD120" s="408"/>
      <c r="AE120" s="408"/>
      <c r="AF120" s="408"/>
      <c r="AG120" s="408"/>
      <c r="AH120" s="408"/>
      <c r="AI120" s="408"/>
      <c r="AJ120" s="408"/>
      <c r="AK120" s="408"/>
      <c r="AL120" s="408"/>
      <c r="AM120" s="408"/>
      <c r="AN120" s="408"/>
      <c r="AO120" s="408"/>
      <c r="AP120" s="408"/>
      <c r="AQ120" s="408"/>
      <c r="AR120" s="408"/>
      <c r="AS120" s="408"/>
      <c r="AT120" s="408"/>
      <c r="AU120" s="408"/>
      <c r="AV120" s="408"/>
      <c r="AW120" s="408"/>
      <c r="AX120" s="408"/>
      <c r="AY120" s="408"/>
      <c r="AZ120" s="408"/>
      <c r="BA120" s="408"/>
      <c r="BB120" s="408"/>
      <c r="BC120" s="408"/>
      <c r="BD120" s="408"/>
      <c r="BE120" s="408"/>
      <c r="BF120" s="408"/>
      <c r="BG120" s="408"/>
      <c r="BH120" s="408"/>
      <c r="BI120" s="408"/>
      <c r="BJ120" s="408"/>
      <c r="BK120" s="408"/>
      <c r="BL120" s="408"/>
    </row>
    <row r="121" spans="2:64" s="286" customFormat="1" ht="31.5" x14ac:dyDescent="0.25">
      <c r="B121" s="231"/>
      <c r="C121" s="243">
        <v>88496</v>
      </c>
      <c r="D121" s="339" t="s">
        <v>264</v>
      </c>
      <c r="E121" s="340" t="s">
        <v>259</v>
      </c>
      <c r="F121" s="348">
        <v>50.92</v>
      </c>
      <c r="G121" s="296">
        <v>14.61</v>
      </c>
      <c r="H121" s="296">
        <v>20.54</v>
      </c>
      <c r="I121" s="341">
        <v>35.15</v>
      </c>
      <c r="J121" s="296">
        <v>743.94119999999998</v>
      </c>
      <c r="K121" s="296">
        <v>1045.8968</v>
      </c>
      <c r="L121" s="341">
        <v>1789.838</v>
      </c>
      <c r="M121" s="227">
        <v>0.22081274931637518</v>
      </c>
      <c r="N121" s="226">
        <v>2185.0570496109221</v>
      </c>
      <c r="O121" s="342">
        <v>44743</v>
      </c>
      <c r="P121" s="344" t="s">
        <v>34</v>
      </c>
      <c r="Q121" s="265"/>
      <c r="R121" s="408"/>
      <c r="S121" s="408"/>
      <c r="T121" s="408"/>
      <c r="U121" s="408"/>
      <c r="V121" s="408"/>
      <c r="W121" s="408"/>
      <c r="X121" s="408"/>
      <c r="Y121" s="408"/>
      <c r="Z121" s="408"/>
      <c r="AA121" s="408"/>
      <c r="AB121" s="408"/>
      <c r="AC121" s="408"/>
      <c r="AD121" s="408"/>
      <c r="AE121" s="408"/>
      <c r="AF121" s="408"/>
      <c r="AG121" s="408"/>
      <c r="AH121" s="408"/>
      <c r="AI121" s="408"/>
      <c r="AJ121" s="408"/>
      <c r="AK121" s="408"/>
      <c r="AL121" s="408"/>
      <c r="AM121" s="408"/>
      <c r="AN121" s="408"/>
      <c r="AO121" s="408"/>
      <c r="AP121" s="408"/>
      <c r="AQ121" s="408"/>
      <c r="AR121" s="408"/>
      <c r="AS121" s="408"/>
      <c r="AT121" s="408"/>
      <c r="AU121" s="408"/>
      <c r="AV121" s="408"/>
      <c r="AW121" s="408"/>
      <c r="AX121" s="408"/>
      <c r="AY121" s="408"/>
      <c r="AZ121" s="408"/>
      <c r="BA121" s="408"/>
      <c r="BB121" s="408"/>
      <c r="BC121" s="408"/>
      <c r="BD121" s="408"/>
      <c r="BE121" s="408"/>
      <c r="BF121" s="408"/>
      <c r="BG121" s="408"/>
      <c r="BH121" s="408"/>
      <c r="BI121" s="408"/>
      <c r="BJ121" s="408"/>
      <c r="BK121" s="408"/>
      <c r="BL121" s="408"/>
    </row>
    <row r="122" spans="2:64" s="286" customFormat="1" ht="31.5" x14ac:dyDescent="0.25">
      <c r="B122" s="231"/>
      <c r="C122" s="243">
        <v>88489</v>
      </c>
      <c r="D122" s="339" t="s">
        <v>263</v>
      </c>
      <c r="E122" s="340" t="s">
        <v>259</v>
      </c>
      <c r="F122" s="348">
        <v>164.64</v>
      </c>
      <c r="G122" s="296">
        <v>10.55</v>
      </c>
      <c r="H122" s="296">
        <v>5.72</v>
      </c>
      <c r="I122" s="341">
        <v>16.27</v>
      </c>
      <c r="J122" s="296">
        <v>1736.952</v>
      </c>
      <c r="K122" s="296">
        <v>941.74079999999992</v>
      </c>
      <c r="L122" s="341">
        <v>2678.6927999999998</v>
      </c>
      <c r="M122" s="227">
        <v>0.22081274931637518</v>
      </c>
      <c r="N122" s="226">
        <v>3270.1823217419787</v>
      </c>
      <c r="O122" s="342">
        <v>44743</v>
      </c>
      <c r="P122" s="344" t="s">
        <v>34</v>
      </c>
      <c r="Q122" s="265"/>
      <c r="R122" s="408"/>
      <c r="S122" s="408"/>
      <c r="T122" s="408"/>
      <c r="U122" s="408"/>
      <c r="V122" s="408"/>
      <c r="W122" s="408"/>
      <c r="X122" s="408"/>
      <c r="Y122" s="408"/>
      <c r="Z122" s="408"/>
      <c r="AA122" s="408"/>
      <c r="AB122" s="408"/>
      <c r="AC122" s="408"/>
      <c r="AD122" s="408"/>
      <c r="AE122" s="408"/>
      <c r="AF122" s="408"/>
      <c r="AG122" s="408"/>
      <c r="AH122" s="408"/>
      <c r="AI122" s="408"/>
      <c r="AJ122" s="408"/>
      <c r="AK122" s="408"/>
      <c r="AL122" s="408"/>
      <c r="AM122" s="408"/>
      <c r="AN122" s="408"/>
      <c r="AO122" s="408"/>
      <c r="AP122" s="408"/>
      <c r="AQ122" s="408"/>
      <c r="AR122" s="408"/>
      <c r="AS122" s="408"/>
      <c r="AT122" s="408"/>
      <c r="AU122" s="408"/>
      <c r="AV122" s="408"/>
      <c r="AW122" s="408"/>
      <c r="AX122" s="408"/>
      <c r="AY122" s="408"/>
      <c r="AZ122" s="408"/>
      <c r="BA122" s="408"/>
      <c r="BB122" s="408"/>
      <c r="BC122" s="408"/>
      <c r="BD122" s="408"/>
      <c r="BE122" s="408"/>
      <c r="BF122" s="408"/>
      <c r="BG122" s="408"/>
      <c r="BH122" s="408"/>
      <c r="BI122" s="408"/>
      <c r="BJ122" s="408"/>
      <c r="BK122" s="408"/>
      <c r="BL122" s="408"/>
    </row>
    <row r="123" spans="2:64" s="286" customFormat="1" ht="31.5" x14ac:dyDescent="0.25">
      <c r="B123" s="231"/>
      <c r="C123" s="243">
        <v>88488</v>
      </c>
      <c r="D123" s="339" t="s">
        <v>262</v>
      </c>
      <c r="E123" s="340" t="s">
        <v>259</v>
      </c>
      <c r="F123" s="348">
        <v>50.92</v>
      </c>
      <c r="G123" s="296">
        <v>11.14</v>
      </c>
      <c r="H123" s="296">
        <v>7.44</v>
      </c>
      <c r="I123" s="341">
        <v>18.580000000000002</v>
      </c>
      <c r="J123" s="296">
        <v>567.24880000000007</v>
      </c>
      <c r="K123" s="296">
        <v>378.84480000000002</v>
      </c>
      <c r="L123" s="341">
        <v>946.09360000000015</v>
      </c>
      <c r="M123" s="227">
        <v>0.22081274931637518</v>
      </c>
      <c r="N123" s="226">
        <v>1155.0031289266271</v>
      </c>
      <c r="O123" s="342">
        <v>44743</v>
      </c>
      <c r="P123" s="344" t="s">
        <v>34</v>
      </c>
      <c r="Q123" s="265"/>
      <c r="R123" s="408"/>
      <c r="S123" s="408"/>
      <c r="T123" s="408"/>
      <c r="U123" s="408"/>
      <c r="V123" s="408"/>
      <c r="W123" s="408"/>
      <c r="X123" s="408"/>
      <c r="Y123" s="408"/>
      <c r="Z123" s="408"/>
      <c r="AA123" s="408"/>
      <c r="AB123" s="408"/>
      <c r="AC123" s="408"/>
      <c r="AD123" s="408"/>
      <c r="AE123" s="408"/>
      <c r="AF123" s="408"/>
      <c r="AG123" s="408"/>
      <c r="AH123" s="408"/>
      <c r="AI123" s="408"/>
      <c r="AJ123" s="408"/>
      <c r="AK123" s="408"/>
      <c r="AL123" s="408"/>
      <c r="AM123" s="408"/>
      <c r="AN123" s="408"/>
      <c r="AO123" s="408"/>
      <c r="AP123" s="408"/>
      <c r="AQ123" s="408"/>
      <c r="AR123" s="408"/>
      <c r="AS123" s="408"/>
      <c r="AT123" s="408"/>
      <c r="AU123" s="408"/>
      <c r="AV123" s="408"/>
      <c r="AW123" s="408"/>
      <c r="AX123" s="408"/>
      <c r="AY123" s="408"/>
      <c r="AZ123" s="408"/>
      <c r="BA123" s="408"/>
      <c r="BB123" s="408"/>
      <c r="BC123" s="408"/>
      <c r="BD123" s="408"/>
      <c r="BE123" s="408"/>
      <c r="BF123" s="408"/>
      <c r="BG123" s="408"/>
      <c r="BH123" s="408"/>
      <c r="BI123" s="408"/>
      <c r="BJ123" s="408"/>
      <c r="BK123" s="408"/>
      <c r="BL123" s="408"/>
    </row>
    <row r="124" spans="2:64" s="285" customFormat="1" ht="47.25" x14ac:dyDescent="0.25">
      <c r="B124" s="254"/>
      <c r="C124" s="243">
        <v>102219</v>
      </c>
      <c r="D124" s="339" t="s">
        <v>290</v>
      </c>
      <c r="E124" s="340" t="s">
        <v>259</v>
      </c>
      <c r="F124" s="348">
        <v>10.08</v>
      </c>
      <c r="G124" s="296">
        <v>8.24</v>
      </c>
      <c r="H124" s="296">
        <v>9.2200000000000006</v>
      </c>
      <c r="I124" s="341">
        <v>17.46</v>
      </c>
      <c r="J124" s="296">
        <v>83.059200000000004</v>
      </c>
      <c r="K124" s="296">
        <v>92.937600000000003</v>
      </c>
      <c r="L124" s="341">
        <v>175.99680000000001</v>
      </c>
      <c r="M124" s="227">
        <v>0.22081274931637518</v>
      </c>
      <c r="N124" s="226">
        <v>214.85913727888422</v>
      </c>
      <c r="O124" s="342">
        <v>44743</v>
      </c>
      <c r="P124" s="344" t="s">
        <v>34</v>
      </c>
      <c r="Q124" s="265"/>
      <c r="R124" s="407"/>
      <c r="S124" s="407"/>
      <c r="T124" s="407"/>
      <c r="U124" s="407"/>
      <c r="V124" s="407"/>
      <c r="W124" s="407"/>
      <c r="X124" s="407"/>
      <c r="Y124" s="407"/>
      <c r="Z124" s="407"/>
      <c r="AA124" s="407"/>
      <c r="AB124" s="407"/>
      <c r="AC124" s="407"/>
      <c r="AD124" s="407"/>
      <c r="AE124" s="407"/>
      <c r="AF124" s="407"/>
      <c r="AG124" s="407"/>
      <c r="AH124" s="407"/>
      <c r="AI124" s="407"/>
      <c r="AJ124" s="407"/>
      <c r="AK124" s="407"/>
      <c r="AL124" s="407"/>
      <c r="AM124" s="407"/>
      <c r="AN124" s="407"/>
      <c r="AO124" s="407"/>
      <c r="AP124" s="407"/>
      <c r="AQ124" s="407"/>
      <c r="AR124" s="407"/>
      <c r="AS124" s="407"/>
      <c r="AT124" s="407"/>
      <c r="AU124" s="407"/>
      <c r="AV124" s="407"/>
      <c r="AW124" s="407"/>
      <c r="AX124" s="407"/>
      <c r="AY124" s="407"/>
      <c r="AZ124" s="407"/>
      <c r="BA124" s="407"/>
      <c r="BB124" s="407"/>
      <c r="BC124" s="407"/>
      <c r="BD124" s="407"/>
      <c r="BE124" s="407"/>
      <c r="BF124" s="407"/>
      <c r="BG124" s="407"/>
      <c r="BH124" s="407"/>
      <c r="BI124" s="407"/>
      <c r="BJ124" s="407"/>
      <c r="BK124" s="407"/>
      <c r="BL124" s="407"/>
    </row>
    <row r="125" spans="2:64" s="285" customFormat="1" x14ac:dyDescent="0.25">
      <c r="B125" s="254"/>
      <c r="C125" s="255"/>
      <c r="D125" s="259"/>
      <c r="E125" s="260"/>
      <c r="F125" s="261"/>
      <c r="G125" s="261"/>
      <c r="H125" s="261"/>
      <c r="I125" s="262"/>
      <c r="J125" s="296"/>
      <c r="K125" s="296"/>
      <c r="L125" s="296"/>
      <c r="M125" s="227"/>
      <c r="N125" s="226"/>
      <c r="O125" s="263"/>
      <c r="P125" s="264"/>
      <c r="Q125" s="265"/>
      <c r="R125" s="407"/>
      <c r="S125" s="407"/>
      <c r="T125" s="407"/>
      <c r="U125" s="407"/>
      <c r="V125" s="407"/>
      <c r="W125" s="407"/>
      <c r="X125" s="407"/>
      <c r="Y125" s="407"/>
      <c r="Z125" s="407"/>
      <c r="AA125" s="407"/>
      <c r="AB125" s="407"/>
      <c r="AC125" s="407"/>
      <c r="AD125" s="407"/>
      <c r="AE125" s="407"/>
      <c r="AF125" s="407"/>
      <c r="AG125" s="407"/>
      <c r="AH125" s="407"/>
      <c r="AI125" s="407"/>
      <c r="AJ125" s="407"/>
      <c r="AK125" s="407"/>
      <c r="AL125" s="407"/>
      <c r="AM125" s="407"/>
      <c r="AN125" s="407"/>
      <c r="AO125" s="407"/>
      <c r="AP125" s="407"/>
      <c r="AQ125" s="407"/>
      <c r="AR125" s="407"/>
      <c r="AS125" s="407"/>
      <c r="AT125" s="407"/>
      <c r="AU125" s="407"/>
      <c r="AV125" s="407"/>
      <c r="AW125" s="407"/>
      <c r="AX125" s="407"/>
      <c r="AY125" s="407"/>
      <c r="AZ125" s="407"/>
      <c r="BA125" s="407"/>
      <c r="BB125" s="407"/>
      <c r="BC125" s="407"/>
      <c r="BD125" s="407"/>
      <c r="BE125" s="407"/>
      <c r="BF125" s="407"/>
      <c r="BG125" s="407"/>
      <c r="BH125" s="407"/>
      <c r="BI125" s="407"/>
      <c r="BJ125" s="407"/>
      <c r="BK125" s="407"/>
      <c r="BL125" s="407"/>
    </row>
    <row r="126" spans="2:64" s="285" customFormat="1" x14ac:dyDescent="0.25">
      <c r="B126" s="266" t="s">
        <v>148</v>
      </c>
      <c r="C126" s="267"/>
      <c r="D126" s="268" t="s">
        <v>149</v>
      </c>
      <c r="E126" s="268"/>
      <c r="F126" s="269"/>
      <c r="G126" s="269"/>
      <c r="H126" s="269"/>
      <c r="I126" s="267"/>
      <c r="J126" s="315">
        <v>1006.5100000000001</v>
      </c>
      <c r="K126" s="315">
        <v>1529.02</v>
      </c>
      <c r="L126" s="315">
        <v>2535.5300000000002</v>
      </c>
      <c r="M126" s="270"/>
      <c r="N126" s="315">
        <v>3095.407350274148</v>
      </c>
      <c r="O126" s="267"/>
      <c r="P126" s="267"/>
      <c r="Q126" s="302"/>
      <c r="R126" s="407"/>
      <c r="S126" s="407"/>
      <c r="T126" s="407"/>
      <c r="U126" s="407"/>
      <c r="V126" s="407"/>
      <c r="W126" s="407"/>
      <c r="X126" s="407"/>
      <c r="Y126" s="407"/>
      <c r="Z126" s="407"/>
      <c r="AA126" s="407"/>
      <c r="AB126" s="407"/>
      <c r="AC126" s="407"/>
      <c r="AD126" s="407"/>
      <c r="AE126" s="407"/>
      <c r="AF126" s="407"/>
      <c r="AG126" s="407"/>
      <c r="AH126" s="407"/>
      <c r="AI126" s="407"/>
      <c r="AJ126" s="407"/>
      <c r="AK126" s="407"/>
      <c r="AL126" s="407"/>
      <c r="AM126" s="407"/>
      <c r="AN126" s="407"/>
      <c r="AO126" s="407"/>
      <c r="AP126" s="407"/>
      <c r="AQ126" s="407"/>
      <c r="AR126" s="407"/>
      <c r="AS126" s="407"/>
      <c r="AT126" s="407"/>
      <c r="AU126" s="407"/>
      <c r="AV126" s="407"/>
      <c r="AW126" s="407"/>
      <c r="AX126" s="407"/>
      <c r="AY126" s="407"/>
      <c r="AZ126" s="407"/>
      <c r="BA126" s="407"/>
      <c r="BB126" s="407"/>
      <c r="BC126" s="407"/>
      <c r="BD126" s="407"/>
      <c r="BE126" s="407"/>
      <c r="BF126" s="407"/>
      <c r="BG126" s="407"/>
      <c r="BH126" s="407"/>
      <c r="BI126" s="407"/>
      <c r="BJ126" s="407"/>
      <c r="BK126" s="407"/>
      <c r="BL126" s="407"/>
    </row>
    <row r="127" spans="2:64" s="285" customFormat="1" x14ac:dyDescent="0.25">
      <c r="B127" s="254"/>
      <c r="C127" s="255"/>
      <c r="D127" s="256" t="s">
        <v>246</v>
      </c>
      <c r="E127" s="256"/>
      <c r="F127" s="257"/>
      <c r="G127" s="257"/>
      <c r="H127" s="257"/>
      <c r="I127" s="255"/>
      <c r="J127" s="314"/>
      <c r="K127" s="314"/>
      <c r="L127" s="314"/>
      <c r="M127" s="355"/>
      <c r="N127" s="258"/>
      <c r="O127" s="362"/>
      <c r="P127" s="255"/>
      <c r="Q127" s="301"/>
      <c r="R127" s="407"/>
      <c r="S127" s="407"/>
      <c r="T127" s="407"/>
      <c r="U127" s="407"/>
      <c r="V127" s="407"/>
      <c r="W127" s="407"/>
      <c r="X127" s="407"/>
      <c r="Y127" s="407"/>
      <c r="Z127" s="407"/>
      <c r="AA127" s="407"/>
      <c r="AB127" s="407"/>
      <c r="AC127" s="407"/>
      <c r="AD127" s="407"/>
      <c r="AE127" s="407"/>
      <c r="AF127" s="407"/>
      <c r="AG127" s="407"/>
      <c r="AH127" s="407"/>
      <c r="AI127" s="407"/>
      <c r="AJ127" s="407"/>
      <c r="AK127" s="407"/>
      <c r="AL127" s="407"/>
      <c r="AM127" s="407"/>
      <c r="AN127" s="407"/>
      <c r="AO127" s="407"/>
      <c r="AP127" s="407"/>
      <c r="AQ127" s="407"/>
      <c r="AR127" s="407"/>
      <c r="AS127" s="407"/>
      <c r="AT127" s="407"/>
      <c r="AU127" s="407"/>
      <c r="AV127" s="407"/>
      <c r="AW127" s="407"/>
      <c r="AX127" s="407"/>
      <c r="AY127" s="407"/>
      <c r="AZ127" s="407"/>
      <c r="BA127" s="407"/>
      <c r="BB127" s="407"/>
      <c r="BC127" s="407"/>
      <c r="BD127" s="407"/>
      <c r="BE127" s="407"/>
      <c r="BF127" s="407"/>
      <c r="BG127" s="407"/>
      <c r="BH127" s="407"/>
      <c r="BI127" s="407"/>
      <c r="BJ127" s="407"/>
      <c r="BK127" s="407"/>
      <c r="BL127" s="407"/>
    </row>
    <row r="128" spans="2:64" s="285" customFormat="1" ht="47.25" x14ac:dyDescent="0.25">
      <c r="B128" s="254"/>
      <c r="C128" s="243">
        <v>89356</v>
      </c>
      <c r="D128" s="339" t="s">
        <v>351</v>
      </c>
      <c r="E128" s="340" t="s">
        <v>266</v>
      </c>
      <c r="F128" s="348">
        <v>12</v>
      </c>
      <c r="G128" s="296">
        <v>9.76</v>
      </c>
      <c r="H128" s="296">
        <v>16.309999999999999</v>
      </c>
      <c r="I128" s="341">
        <v>26.07</v>
      </c>
      <c r="J128" s="296">
        <v>117.12</v>
      </c>
      <c r="K128" s="296">
        <v>195.71999999999997</v>
      </c>
      <c r="L128" s="341">
        <v>312.83999999999997</v>
      </c>
      <c r="M128" s="227">
        <v>0.22081274931637518</v>
      </c>
      <c r="N128" s="226">
        <v>381.91906049613476</v>
      </c>
      <c r="O128" s="342">
        <v>44743</v>
      </c>
      <c r="P128" s="344" t="s">
        <v>34</v>
      </c>
      <c r="Q128" s="265"/>
      <c r="R128" s="407"/>
      <c r="S128" s="407"/>
      <c r="T128" s="407"/>
      <c r="U128" s="407"/>
      <c r="V128" s="407"/>
      <c r="W128" s="407"/>
      <c r="X128" s="407"/>
      <c r="Y128" s="407"/>
      <c r="Z128" s="407"/>
      <c r="AA128" s="407"/>
      <c r="AB128" s="407"/>
      <c r="AC128" s="407"/>
      <c r="AD128" s="407"/>
      <c r="AE128" s="407"/>
      <c r="AF128" s="407"/>
      <c r="AG128" s="407"/>
      <c r="AH128" s="407"/>
      <c r="AI128" s="407"/>
      <c r="AJ128" s="407"/>
      <c r="AK128" s="407"/>
      <c r="AL128" s="407"/>
      <c r="AM128" s="407"/>
      <c r="AN128" s="407"/>
      <c r="AO128" s="407"/>
      <c r="AP128" s="407"/>
      <c r="AQ128" s="407"/>
      <c r="AR128" s="407"/>
      <c r="AS128" s="407"/>
      <c r="AT128" s="407"/>
      <c r="AU128" s="407"/>
      <c r="AV128" s="407"/>
      <c r="AW128" s="407"/>
      <c r="AX128" s="407"/>
      <c r="AY128" s="407"/>
      <c r="AZ128" s="407"/>
      <c r="BA128" s="407"/>
      <c r="BB128" s="407"/>
      <c r="BC128" s="407"/>
      <c r="BD128" s="407"/>
      <c r="BE128" s="407"/>
      <c r="BF128" s="407"/>
      <c r="BG128" s="407"/>
      <c r="BH128" s="407"/>
      <c r="BI128" s="407"/>
      <c r="BJ128" s="407"/>
      <c r="BK128" s="407"/>
      <c r="BL128" s="407"/>
    </row>
    <row r="129" spans="2:64" s="285" customFormat="1" ht="47.25" x14ac:dyDescent="0.25">
      <c r="B129" s="254"/>
      <c r="C129" s="243">
        <v>89362</v>
      </c>
      <c r="D129" s="339" t="s">
        <v>352</v>
      </c>
      <c r="E129" s="340" t="s">
        <v>258</v>
      </c>
      <c r="F129" s="348">
        <v>3</v>
      </c>
      <c r="G129" s="296">
        <v>3.97</v>
      </c>
      <c r="H129" s="296">
        <v>6.54</v>
      </c>
      <c r="I129" s="341">
        <v>10.51</v>
      </c>
      <c r="J129" s="296">
        <v>11.91</v>
      </c>
      <c r="K129" s="296">
        <v>19.62</v>
      </c>
      <c r="L129" s="341">
        <v>31.53</v>
      </c>
      <c r="M129" s="227">
        <v>0.22081274931637518</v>
      </c>
      <c r="N129" s="226">
        <v>38.492225985945311</v>
      </c>
      <c r="O129" s="342">
        <v>44743</v>
      </c>
      <c r="P129" s="344" t="s">
        <v>34</v>
      </c>
      <c r="Q129" s="265"/>
      <c r="R129" s="407"/>
      <c r="S129" s="407"/>
      <c r="T129" s="407"/>
      <c r="U129" s="407"/>
      <c r="V129" s="407"/>
      <c r="W129" s="407"/>
      <c r="X129" s="407"/>
      <c r="Y129" s="407"/>
      <c r="Z129" s="407"/>
      <c r="AA129" s="407"/>
      <c r="AB129" s="407"/>
      <c r="AC129" s="407"/>
      <c r="AD129" s="407"/>
      <c r="AE129" s="407"/>
      <c r="AF129" s="407"/>
      <c r="AG129" s="407"/>
      <c r="AH129" s="407"/>
      <c r="AI129" s="407"/>
      <c r="AJ129" s="407"/>
      <c r="AK129" s="407"/>
      <c r="AL129" s="407"/>
      <c r="AM129" s="407"/>
      <c r="AN129" s="407"/>
      <c r="AO129" s="407"/>
      <c r="AP129" s="407"/>
      <c r="AQ129" s="407"/>
      <c r="AR129" s="407"/>
      <c r="AS129" s="407"/>
      <c r="AT129" s="407"/>
      <c r="AU129" s="407"/>
      <c r="AV129" s="407"/>
      <c r="AW129" s="407"/>
      <c r="AX129" s="407"/>
      <c r="AY129" s="407"/>
      <c r="AZ129" s="407"/>
      <c r="BA129" s="407"/>
      <c r="BB129" s="407"/>
      <c r="BC129" s="407"/>
      <c r="BD129" s="407"/>
      <c r="BE129" s="407"/>
      <c r="BF129" s="407"/>
      <c r="BG129" s="407"/>
      <c r="BH129" s="407"/>
      <c r="BI129" s="407"/>
      <c r="BJ129" s="407"/>
      <c r="BK129" s="407"/>
      <c r="BL129" s="407"/>
    </row>
    <row r="130" spans="2:64" s="285" customFormat="1" ht="63" x14ac:dyDescent="0.25">
      <c r="B130" s="254"/>
      <c r="C130" s="243">
        <v>89366</v>
      </c>
      <c r="D130" s="339" t="s">
        <v>353</v>
      </c>
      <c r="E130" s="340" t="s">
        <v>258</v>
      </c>
      <c r="F130" s="348">
        <v>2</v>
      </c>
      <c r="G130" s="296">
        <v>12.1</v>
      </c>
      <c r="H130" s="296">
        <v>6.06</v>
      </c>
      <c r="I130" s="341">
        <v>18.16</v>
      </c>
      <c r="J130" s="296">
        <v>24.2</v>
      </c>
      <c r="K130" s="296">
        <v>12.12</v>
      </c>
      <c r="L130" s="341">
        <v>36.32</v>
      </c>
      <c r="M130" s="227">
        <v>0.22081274931637518</v>
      </c>
      <c r="N130" s="226">
        <v>44.339919055170746</v>
      </c>
      <c r="O130" s="342">
        <v>44743</v>
      </c>
      <c r="P130" s="344" t="s">
        <v>34</v>
      </c>
      <c r="Q130" s="265"/>
      <c r="R130" s="407"/>
      <c r="S130" s="407"/>
      <c r="T130" s="407"/>
      <c r="U130" s="407"/>
      <c r="V130" s="407"/>
      <c r="W130" s="407"/>
      <c r="X130" s="407"/>
      <c r="Y130" s="407"/>
      <c r="Z130" s="407"/>
      <c r="AA130" s="407"/>
      <c r="AB130" s="407"/>
      <c r="AC130" s="407"/>
      <c r="AD130" s="407"/>
      <c r="AE130" s="407"/>
      <c r="AF130" s="407"/>
      <c r="AG130" s="407"/>
      <c r="AH130" s="407"/>
      <c r="AI130" s="407"/>
      <c r="AJ130" s="407"/>
      <c r="AK130" s="407"/>
      <c r="AL130" s="407"/>
      <c r="AM130" s="407"/>
      <c r="AN130" s="407"/>
      <c r="AO130" s="407"/>
      <c r="AP130" s="407"/>
      <c r="AQ130" s="407"/>
      <c r="AR130" s="407"/>
      <c r="AS130" s="407"/>
      <c r="AT130" s="407"/>
      <c r="AU130" s="407"/>
      <c r="AV130" s="407"/>
      <c r="AW130" s="407"/>
      <c r="AX130" s="407"/>
      <c r="AY130" s="407"/>
      <c r="AZ130" s="407"/>
      <c r="BA130" s="407"/>
      <c r="BB130" s="407"/>
      <c r="BC130" s="407"/>
      <c r="BD130" s="407"/>
      <c r="BE130" s="407"/>
      <c r="BF130" s="407"/>
      <c r="BG130" s="407"/>
      <c r="BH130" s="407"/>
      <c r="BI130" s="407"/>
      <c r="BJ130" s="407"/>
      <c r="BK130" s="407"/>
      <c r="BL130" s="407"/>
    </row>
    <row r="131" spans="2:64" s="285" customFormat="1" ht="47.25" x14ac:dyDescent="0.25">
      <c r="B131" s="254"/>
      <c r="C131" s="243">
        <v>89395</v>
      </c>
      <c r="D131" s="339" t="s">
        <v>354</v>
      </c>
      <c r="E131" s="340" t="s">
        <v>258</v>
      </c>
      <c r="F131" s="348">
        <v>1</v>
      </c>
      <c r="G131" s="296">
        <v>5.86</v>
      </c>
      <c r="H131" s="296">
        <v>8.6999999999999993</v>
      </c>
      <c r="I131" s="341">
        <v>14.559999999999999</v>
      </c>
      <c r="J131" s="296">
        <v>5.86</v>
      </c>
      <c r="K131" s="296">
        <v>8.6999999999999993</v>
      </c>
      <c r="L131" s="341">
        <v>14.559999999999999</v>
      </c>
      <c r="M131" s="227">
        <v>0.22081274931637518</v>
      </c>
      <c r="N131" s="226">
        <v>17.775033630046423</v>
      </c>
      <c r="O131" s="342">
        <v>44743</v>
      </c>
      <c r="P131" s="344" t="s">
        <v>34</v>
      </c>
      <c r="Q131" s="265"/>
      <c r="R131" s="407"/>
      <c r="S131" s="407"/>
      <c r="T131" s="407"/>
      <c r="U131" s="407"/>
      <c r="V131" s="407"/>
      <c r="W131" s="407"/>
      <c r="X131" s="407"/>
      <c r="Y131" s="407"/>
      <c r="Z131" s="407"/>
      <c r="AA131" s="407"/>
      <c r="AB131" s="407"/>
      <c r="AC131" s="407"/>
      <c r="AD131" s="407"/>
      <c r="AE131" s="407"/>
      <c r="AF131" s="407"/>
      <c r="AG131" s="407"/>
      <c r="AH131" s="407"/>
      <c r="AI131" s="407"/>
      <c r="AJ131" s="407"/>
      <c r="AK131" s="407"/>
      <c r="AL131" s="407"/>
      <c r="AM131" s="407"/>
      <c r="AN131" s="407"/>
      <c r="AO131" s="407"/>
      <c r="AP131" s="407"/>
      <c r="AQ131" s="407"/>
      <c r="AR131" s="407"/>
      <c r="AS131" s="407"/>
      <c r="AT131" s="407"/>
      <c r="AU131" s="407"/>
      <c r="AV131" s="407"/>
      <c r="AW131" s="407"/>
      <c r="AX131" s="407"/>
      <c r="AY131" s="407"/>
      <c r="AZ131" s="407"/>
      <c r="BA131" s="407"/>
      <c r="BB131" s="407"/>
      <c r="BC131" s="407"/>
      <c r="BD131" s="407"/>
      <c r="BE131" s="407"/>
      <c r="BF131" s="407"/>
      <c r="BG131" s="407"/>
      <c r="BH131" s="407"/>
      <c r="BI131" s="407"/>
      <c r="BJ131" s="407"/>
      <c r="BK131" s="407"/>
      <c r="BL131" s="407"/>
    </row>
    <row r="132" spans="2:64" s="285" customFormat="1" ht="47.25" x14ac:dyDescent="0.25">
      <c r="B132" s="254"/>
      <c r="C132" s="243">
        <v>89987</v>
      </c>
      <c r="D132" s="339" t="s">
        <v>274</v>
      </c>
      <c r="E132" s="340" t="s">
        <v>258</v>
      </c>
      <c r="F132" s="348">
        <v>1</v>
      </c>
      <c r="G132" s="296">
        <v>82.77</v>
      </c>
      <c r="H132" s="296">
        <v>9.4600000000000009</v>
      </c>
      <c r="I132" s="341">
        <v>92.22999999999999</v>
      </c>
      <c r="J132" s="296">
        <v>82.77</v>
      </c>
      <c r="K132" s="296">
        <v>9.4600000000000009</v>
      </c>
      <c r="L132" s="341">
        <v>92.22999999999999</v>
      </c>
      <c r="M132" s="227">
        <v>0.22081274931637518</v>
      </c>
      <c r="N132" s="226">
        <v>112.59555986944927</v>
      </c>
      <c r="O132" s="342">
        <v>44743</v>
      </c>
      <c r="P132" s="344" t="s">
        <v>34</v>
      </c>
      <c r="Q132" s="265"/>
      <c r="R132" s="407"/>
      <c r="S132" s="407"/>
      <c r="T132" s="407"/>
      <c r="U132" s="407"/>
      <c r="V132" s="407"/>
      <c r="W132" s="407"/>
      <c r="X132" s="407"/>
      <c r="Y132" s="407"/>
      <c r="Z132" s="407"/>
      <c r="AA132" s="407"/>
      <c r="AB132" s="407"/>
      <c r="AC132" s="407"/>
      <c r="AD132" s="407"/>
      <c r="AE132" s="407"/>
      <c r="AF132" s="407"/>
      <c r="AG132" s="407"/>
      <c r="AH132" s="407"/>
      <c r="AI132" s="407"/>
      <c r="AJ132" s="407"/>
      <c r="AK132" s="407"/>
      <c r="AL132" s="407"/>
      <c r="AM132" s="407"/>
      <c r="AN132" s="407"/>
      <c r="AO132" s="407"/>
      <c r="AP132" s="407"/>
      <c r="AQ132" s="407"/>
      <c r="AR132" s="407"/>
      <c r="AS132" s="407"/>
      <c r="AT132" s="407"/>
      <c r="AU132" s="407"/>
      <c r="AV132" s="407"/>
      <c r="AW132" s="407"/>
      <c r="AX132" s="407"/>
      <c r="AY132" s="407"/>
      <c r="AZ132" s="407"/>
      <c r="BA132" s="407"/>
      <c r="BB132" s="407"/>
      <c r="BC132" s="407"/>
      <c r="BD132" s="407"/>
      <c r="BE132" s="407"/>
      <c r="BF132" s="407"/>
      <c r="BG132" s="407"/>
      <c r="BH132" s="407"/>
      <c r="BI132" s="407"/>
      <c r="BJ132" s="407"/>
      <c r="BK132" s="407"/>
      <c r="BL132" s="407"/>
    </row>
    <row r="133" spans="2:64" s="285" customFormat="1" ht="78.75" x14ac:dyDescent="0.25">
      <c r="B133" s="254"/>
      <c r="C133" s="243">
        <v>91170</v>
      </c>
      <c r="D133" s="339" t="s">
        <v>278</v>
      </c>
      <c r="E133" s="340" t="s">
        <v>266</v>
      </c>
      <c r="F133" s="348">
        <v>6</v>
      </c>
      <c r="G133" s="296">
        <v>1.6</v>
      </c>
      <c r="H133" s="296">
        <v>1.89</v>
      </c>
      <c r="I133" s="341">
        <v>3.49</v>
      </c>
      <c r="J133" s="296">
        <v>9.6000000000000014</v>
      </c>
      <c r="K133" s="296">
        <v>11.34</v>
      </c>
      <c r="L133" s="341">
        <v>20.94</v>
      </c>
      <c r="M133" s="227">
        <v>0.22081274931637518</v>
      </c>
      <c r="N133" s="226">
        <v>25.563818970684899</v>
      </c>
      <c r="O133" s="342">
        <v>44743</v>
      </c>
      <c r="P133" s="344" t="s">
        <v>34</v>
      </c>
      <c r="Q133" s="265"/>
      <c r="R133" s="407"/>
      <c r="S133" s="407"/>
      <c r="T133" s="407"/>
      <c r="U133" s="407"/>
      <c r="V133" s="407"/>
      <c r="W133" s="407"/>
      <c r="X133" s="407"/>
      <c r="Y133" s="407"/>
      <c r="Z133" s="407"/>
      <c r="AA133" s="407"/>
      <c r="AB133" s="407"/>
      <c r="AC133" s="407"/>
      <c r="AD133" s="407"/>
      <c r="AE133" s="407"/>
      <c r="AF133" s="407"/>
      <c r="AG133" s="407"/>
      <c r="AH133" s="407"/>
      <c r="AI133" s="407"/>
      <c r="AJ133" s="407"/>
      <c r="AK133" s="407"/>
      <c r="AL133" s="407"/>
      <c r="AM133" s="407"/>
      <c r="AN133" s="407"/>
      <c r="AO133" s="407"/>
      <c r="AP133" s="407"/>
      <c r="AQ133" s="407"/>
      <c r="AR133" s="407"/>
      <c r="AS133" s="407"/>
      <c r="AT133" s="407"/>
      <c r="AU133" s="407"/>
      <c r="AV133" s="407"/>
      <c r="AW133" s="407"/>
      <c r="AX133" s="407"/>
      <c r="AY133" s="407"/>
      <c r="AZ133" s="407"/>
      <c r="BA133" s="407"/>
      <c r="BB133" s="407"/>
      <c r="BC133" s="407"/>
      <c r="BD133" s="407"/>
      <c r="BE133" s="407"/>
      <c r="BF133" s="407"/>
      <c r="BG133" s="407"/>
      <c r="BH133" s="407"/>
      <c r="BI133" s="407"/>
      <c r="BJ133" s="407"/>
      <c r="BK133" s="407"/>
      <c r="BL133" s="407"/>
    </row>
    <row r="134" spans="2:64" s="285" customFormat="1" ht="47.25" x14ac:dyDescent="0.25">
      <c r="B134" s="254"/>
      <c r="C134" s="243" t="s">
        <v>247</v>
      </c>
      <c r="D134" s="339" t="s">
        <v>336</v>
      </c>
      <c r="E134" s="340" t="s">
        <v>295</v>
      </c>
      <c r="F134" s="348">
        <v>1</v>
      </c>
      <c r="G134" s="296">
        <v>75.12</v>
      </c>
      <c r="H134" s="296">
        <v>268.83999999999997</v>
      </c>
      <c r="I134" s="341">
        <v>343.96</v>
      </c>
      <c r="J134" s="296">
        <v>75.12</v>
      </c>
      <c r="K134" s="296">
        <v>268.83999999999997</v>
      </c>
      <c r="L134" s="341">
        <v>343.96</v>
      </c>
      <c r="M134" s="227">
        <v>0.22081274931637518</v>
      </c>
      <c r="N134" s="226">
        <v>419.91075325486037</v>
      </c>
      <c r="O134" s="342">
        <v>44743</v>
      </c>
      <c r="P134" s="344" t="s">
        <v>34</v>
      </c>
      <c r="Q134" s="265"/>
      <c r="R134" s="407"/>
      <c r="S134" s="407"/>
      <c r="T134" s="407"/>
      <c r="U134" s="407"/>
      <c r="V134" s="407"/>
      <c r="W134" s="407"/>
      <c r="X134" s="407"/>
      <c r="Y134" s="407"/>
      <c r="Z134" s="407"/>
      <c r="AA134" s="407"/>
      <c r="AB134" s="407"/>
      <c r="AC134" s="407"/>
      <c r="AD134" s="407"/>
      <c r="AE134" s="407"/>
      <c r="AF134" s="407"/>
      <c r="AG134" s="407"/>
      <c r="AH134" s="407"/>
      <c r="AI134" s="407"/>
      <c r="AJ134" s="407"/>
      <c r="AK134" s="407"/>
      <c r="AL134" s="407"/>
      <c r="AM134" s="407"/>
      <c r="AN134" s="407"/>
      <c r="AO134" s="407"/>
      <c r="AP134" s="407"/>
      <c r="AQ134" s="407"/>
      <c r="AR134" s="407"/>
      <c r="AS134" s="407"/>
      <c r="AT134" s="407"/>
      <c r="AU134" s="407"/>
      <c r="AV134" s="407"/>
      <c r="AW134" s="407"/>
      <c r="AX134" s="407"/>
      <c r="AY134" s="407"/>
      <c r="AZ134" s="407"/>
      <c r="BA134" s="407"/>
      <c r="BB134" s="407"/>
      <c r="BC134" s="407"/>
      <c r="BD134" s="407"/>
      <c r="BE134" s="407"/>
      <c r="BF134" s="407"/>
      <c r="BG134" s="407"/>
      <c r="BH134" s="407"/>
      <c r="BI134" s="407"/>
      <c r="BJ134" s="407"/>
      <c r="BK134" s="407"/>
      <c r="BL134" s="407"/>
    </row>
    <row r="135" spans="2:64" s="285" customFormat="1" x14ac:dyDescent="0.25">
      <c r="B135" s="254"/>
      <c r="C135" s="255"/>
      <c r="D135" s="256" t="s">
        <v>248</v>
      </c>
      <c r="E135" s="256"/>
      <c r="F135" s="257"/>
      <c r="G135" s="257"/>
      <c r="H135" s="257"/>
      <c r="I135" s="255"/>
      <c r="J135" s="314"/>
      <c r="K135" s="314"/>
      <c r="L135" s="314"/>
      <c r="M135" s="355"/>
      <c r="N135" s="258"/>
      <c r="O135" s="362"/>
      <c r="P135" s="255"/>
      <c r="Q135" s="301"/>
      <c r="R135" s="407"/>
      <c r="S135" s="407"/>
      <c r="T135" s="407"/>
      <c r="U135" s="407"/>
      <c r="V135" s="407"/>
      <c r="W135" s="407"/>
      <c r="X135" s="407"/>
      <c r="Y135" s="407"/>
      <c r="Z135" s="407"/>
      <c r="AA135" s="407"/>
      <c r="AB135" s="407"/>
      <c r="AC135" s="407"/>
      <c r="AD135" s="407"/>
      <c r="AE135" s="407"/>
      <c r="AF135" s="407"/>
      <c r="AG135" s="407"/>
      <c r="AH135" s="407"/>
      <c r="AI135" s="407"/>
      <c r="AJ135" s="407"/>
      <c r="AK135" s="407"/>
      <c r="AL135" s="407"/>
      <c r="AM135" s="407"/>
      <c r="AN135" s="407"/>
      <c r="AO135" s="407"/>
      <c r="AP135" s="407"/>
      <c r="AQ135" s="407"/>
      <c r="AR135" s="407"/>
      <c r="AS135" s="407"/>
      <c r="AT135" s="407"/>
      <c r="AU135" s="407"/>
      <c r="AV135" s="407"/>
      <c r="AW135" s="407"/>
      <c r="AX135" s="407"/>
      <c r="AY135" s="407"/>
      <c r="AZ135" s="407"/>
      <c r="BA135" s="407"/>
      <c r="BB135" s="407"/>
      <c r="BC135" s="407"/>
      <c r="BD135" s="407"/>
      <c r="BE135" s="407"/>
      <c r="BF135" s="407"/>
      <c r="BG135" s="407"/>
      <c r="BH135" s="407"/>
      <c r="BI135" s="407"/>
      <c r="BJ135" s="407"/>
      <c r="BK135" s="407"/>
      <c r="BL135" s="407"/>
    </row>
    <row r="136" spans="2:64" s="285" customFormat="1" ht="47.25" x14ac:dyDescent="0.25">
      <c r="B136" s="254"/>
      <c r="C136" s="243">
        <v>89712</v>
      </c>
      <c r="D136" s="339" t="s">
        <v>267</v>
      </c>
      <c r="E136" s="340" t="s">
        <v>266</v>
      </c>
      <c r="F136" s="348">
        <v>18</v>
      </c>
      <c r="G136" s="296">
        <v>19.71</v>
      </c>
      <c r="H136" s="296">
        <v>16.29</v>
      </c>
      <c r="I136" s="341">
        <v>36</v>
      </c>
      <c r="J136" s="296">
        <v>354.78000000000003</v>
      </c>
      <c r="K136" s="296">
        <v>293.21999999999997</v>
      </c>
      <c r="L136" s="341">
        <v>648</v>
      </c>
      <c r="M136" s="227">
        <v>0.22081274931637518</v>
      </c>
      <c r="N136" s="226">
        <v>791.0866615570111</v>
      </c>
      <c r="O136" s="342">
        <v>44743</v>
      </c>
      <c r="P136" s="344" t="s">
        <v>34</v>
      </c>
      <c r="Q136" s="265"/>
      <c r="R136" s="407"/>
      <c r="S136" s="407"/>
      <c r="T136" s="407"/>
      <c r="U136" s="407"/>
      <c r="V136" s="407"/>
      <c r="W136" s="407"/>
      <c r="X136" s="407"/>
      <c r="Y136" s="407"/>
      <c r="Z136" s="407"/>
      <c r="AA136" s="407"/>
      <c r="AB136" s="407"/>
      <c r="AC136" s="407"/>
      <c r="AD136" s="407"/>
      <c r="AE136" s="407"/>
      <c r="AF136" s="407"/>
      <c r="AG136" s="407"/>
      <c r="AH136" s="407"/>
      <c r="AI136" s="407"/>
      <c r="AJ136" s="407"/>
      <c r="AK136" s="407"/>
      <c r="AL136" s="407"/>
      <c r="AM136" s="407"/>
      <c r="AN136" s="407"/>
      <c r="AO136" s="407"/>
      <c r="AP136" s="407"/>
      <c r="AQ136" s="407"/>
      <c r="AR136" s="407"/>
      <c r="AS136" s="407"/>
      <c r="AT136" s="407"/>
      <c r="AU136" s="407"/>
      <c r="AV136" s="407"/>
      <c r="AW136" s="407"/>
      <c r="AX136" s="407"/>
      <c r="AY136" s="407"/>
      <c r="AZ136" s="407"/>
      <c r="BA136" s="407"/>
      <c r="BB136" s="407"/>
      <c r="BC136" s="407"/>
      <c r="BD136" s="407"/>
      <c r="BE136" s="407"/>
      <c r="BF136" s="407"/>
      <c r="BG136" s="407"/>
      <c r="BH136" s="407"/>
      <c r="BI136" s="407"/>
      <c r="BJ136" s="407"/>
      <c r="BK136" s="407"/>
      <c r="BL136" s="407"/>
    </row>
    <row r="137" spans="2:64" s="285" customFormat="1" ht="63" x14ac:dyDescent="0.25">
      <c r="B137" s="254"/>
      <c r="C137" s="243">
        <v>89785</v>
      </c>
      <c r="D137" s="339" t="s">
        <v>269</v>
      </c>
      <c r="E137" s="340" t="s">
        <v>258</v>
      </c>
      <c r="F137" s="348">
        <v>1</v>
      </c>
      <c r="G137" s="296">
        <v>18.28</v>
      </c>
      <c r="H137" s="296">
        <v>7.28</v>
      </c>
      <c r="I137" s="341">
        <v>25.560000000000002</v>
      </c>
      <c r="J137" s="296">
        <v>18.28</v>
      </c>
      <c r="K137" s="296">
        <v>7.28</v>
      </c>
      <c r="L137" s="341">
        <v>25.560000000000002</v>
      </c>
      <c r="M137" s="227">
        <v>0.22081274931637518</v>
      </c>
      <c r="N137" s="226">
        <v>31.203973872526554</v>
      </c>
      <c r="O137" s="342">
        <v>44743</v>
      </c>
      <c r="P137" s="344" t="s">
        <v>34</v>
      </c>
      <c r="Q137" s="265"/>
      <c r="R137" s="407"/>
      <c r="S137" s="407"/>
      <c r="T137" s="407"/>
      <c r="U137" s="407"/>
      <c r="V137" s="407"/>
      <c r="W137" s="407"/>
      <c r="X137" s="407"/>
      <c r="Y137" s="407"/>
      <c r="Z137" s="407"/>
      <c r="AA137" s="407"/>
      <c r="AB137" s="407"/>
      <c r="AC137" s="407"/>
      <c r="AD137" s="407"/>
      <c r="AE137" s="407"/>
      <c r="AF137" s="407"/>
      <c r="AG137" s="407"/>
      <c r="AH137" s="407"/>
      <c r="AI137" s="407"/>
      <c r="AJ137" s="407"/>
      <c r="AK137" s="407"/>
      <c r="AL137" s="407"/>
      <c r="AM137" s="407"/>
      <c r="AN137" s="407"/>
      <c r="AO137" s="407"/>
      <c r="AP137" s="407"/>
      <c r="AQ137" s="407"/>
      <c r="AR137" s="407"/>
      <c r="AS137" s="407"/>
      <c r="AT137" s="407"/>
      <c r="AU137" s="407"/>
      <c r="AV137" s="407"/>
      <c r="AW137" s="407"/>
      <c r="AX137" s="407"/>
      <c r="AY137" s="407"/>
      <c r="AZ137" s="407"/>
      <c r="BA137" s="407"/>
      <c r="BB137" s="407"/>
      <c r="BC137" s="407"/>
      <c r="BD137" s="407"/>
      <c r="BE137" s="407"/>
      <c r="BF137" s="407"/>
      <c r="BG137" s="407"/>
      <c r="BH137" s="407"/>
      <c r="BI137" s="407"/>
      <c r="BJ137" s="407"/>
      <c r="BK137" s="407"/>
      <c r="BL137" s="407"/>
    </row>
    <row r="138" spans="2:64" s="285" customFormat="1" ht="63" x14ac:dyDescent="0.25">
      <c r="B138" s="254"/>
      <c r="C138" s="243">
        <v>89802</v>
      </c>
      <c r="D138" s="339" t="s">
        <v>271</v>
      </c>
      <c r="E138" s="340" t="s">
        <v>258</v>
      </c>
      <c r="F138" s="348">
        <v>3</v>
      </c>
      <c r="G138" s="296">
        <v>6.83</v>
      </c>
      <c r="H138" s="296">
        <v>1.71</v>
      </c>
      <c r="I138" s="341">
        <v>8.5399999999999991</v>
      </c>
      <c r="J138" s="296">
        <v>20.490000000000002</v>
      </c>
      <c r="K138" s="296">
        <v>5.13</v>
      </c>
      <c r="L138" s="341">
        <v>25.62</v>
      </c>
      <c r="M138" s="227">
        <v>0.22081274931637518</v>
      </c>
      <c r="N138" s="226">
        <v>31.277222637485533</v>
      </c>
      <c r="O138" s="342">
        <v>44743</v>
      </c>
      <c r="P138" s="344" t="s">
        <v>34</v>
      </c>
      <c r="Q138" s="265"/>
      <c r="R138" s="407"/>
      <c r="S138" s="407"/>
      <c r="T138" s="407"/>
      <c r="U138" s="407"/>
      <c r="V138" s="407"/>
      <c r="W138" s="407"/>
      <c r="X138" s="407"/>
      <c r="Y138" s="407"/>
      <c r="Z138" s="407"/>
      <c r="AA138" s="407"/>
      <c r="AB138" s="407"/>
      <c r="AC138" s="407"/>
      <c r="AD138" s="407"/>
      <c r="AE138" s="407"/>
      <c r="AF138" s="407"/>
      <c r="AG138" s="407"/>
      <c r="AH138" s="407"/>
      <c r="AI138" s="407"/>
      <c r="AJ138" s="407"/>
      <c r="AK138" s="407"/>
      <c r="AL138" s="407"/>
      <c r="AM138" s="407"/>
      <c r="AN138" s="407"/>
      <c r="AO138" s="407"/>
      <c r="AP138" s="407"/>
      <c r="AQ138" s="407"/>
      <c r="AR138" s="407"/>
      <c r="AS138" s="407"/>
      <c r="AT138" s="407"/>
      <c r="AU138" s="407"/>
      <c r="AV138" s="407"/>
      <c r="AW138" s="407"/>
      <c r="AX138" s="407"/>
      <c r="AY138" s="407"/>
      <c r="AZ138" s="407"/>
      <c r="BA138" s="407"/>
      <c r="BB138" s="407"/>
      <c r="BC138" s="407"/>
      <c r="BD138" s="407"/>
      <c r="BE138" s="407"/>
      <c r="BF138" s="407"/>
      <c r="BG138" s="407"/>
      <c r="BH138" s="407"/>
      <c r="BI138" s="407"/>
      <c r="BJ138" s="407"/>
      <c r="BK138" s="407"/>
      <c r="BL138" s="407"/>
    </row>
    <row r="139" spans="2:64" s="285" customFormat="1" ht="63" x14ac:dyDescent="0.25">
      <c r="B139" s="254"/>
      <c r="C139" s="243">
        <v>89801</v>
      </c>
      <c r="D139" s="339" t="s">
        <v>270</v>
      </c>
      <c r="E139" s="340" t="s">
        <v>258</v>
      </c>
      <c r="F139" s="348">
        <v>4</v>
      </c>
      <c r="G139" s="296">
        <v>6</v>
      </c>
      <c r="H139" s="296">
        <v>1.71</v>
      </c>
      <c r="I139" s="341">
        <v>7.71</v>
      </c>
      <c r="J139" s="296">
        <v>24</v>
      </c>
      <c r="K139" s="296">
        <v>6.84</v>
      </c>
      <c r="L139" s="341">
        <v>30.84</v>
      </c>
      <c r="M139" s="227">
        <v>0.22081274931637518</v>
      </c>
      <c r="N139" s="226">
        <v>37.649865188917012</v>
      </c>
      <c r="O139" s="342">
        <v>44743</v>
      </c>
      <c r="P139" s="344" t="s">
        <v>34</v>
      </c>
      <c r="Q139" s="265"/>
      <c r="R139" s="407"/>
      <c r="S139" s="407"/>
      <c r="T139" s="407"/>
      <c r="U139" s="407"/>
      <c r="V139" s="407"/>
      <c r="W139" s="407"/>
      <c r="X139" s="407"/>
      <c r="Y139" s="407"/>
      <c r="Z139" s="407"/>
      <c r="AA139" s="407"/>
      <c r="AB139" s="407"/>
      <c r="AC139" s="407"/>
      <c r="AD139" s="407"/>
      <c r="AE139" s="407"/>
      <c r="AF139" s="407"/>
      <c r="AG139" s="407"/>
      <c r="AH139" s="407"/>
      <c r="AI139" s="407"/>
      <c r="AJ139" s="407"/>
      <c r="AK139" s="407"/>
      <c r="AL139" s="407"/>
      <c r="AM139" s="407"/>
      <c r="AN139" s="407"/>
      <c r="AO139" s="407"/>
      <c r="AP139" s="407"/>
      <c r="AQ139" s="407"/>
      <c r="AR139" s="407"/>
      <c r="AS139" s="407"/>
      <c r="AT139" s="407"/>
      <c r="AU139" s="407"/>
      <c r="AV139" s="407"/>
      <c r="AW139" s="407"/>
      <c r="AX139" s="407"/>
      <c r="AY139" s="407"/>
      <c r="AZ139" s="407"/>
      <c r="BA139" s="407"/>
      <c r="BB139" s="407"/>
      <c r="BC139" s="407"/>
      <c r="BD139" s="407"/>
      <c r="BE139" s="407"/>
      <c r="BF139" s="407"/>
      <c r="BG139" s="407"/>
      <c r="BH139" s="407"/>
      <c r="BI139" s="407"/>
      <c r="BJ139" s="407"/>
      <c r="BK139" s="407"/>
      <c r="BL139" s="407"/>
    </row>
    <row r="140" spans="2:64" s="285" customFormat="1" ht="63" x14ac:dyDescent="0.25">
      <c r="B140" s="254"/>
      <c r="C140" s="243">
        <v>89753</v>
      </c>
      <c r="D140" s="339" t="s">
        <v>268</v>
      </c>
      <c r="E140" s="340" t="s">
        <v>258</v>
      </c>
      <c r="F140" s="348">
        <v>1</v>
      </c>
      <c r="G140" s="296">
        <v>6.99</v>
      </c>
      <c r="H140" s="296">
        <v>3.42</v>
      </c>
      <c r="I140" s="341">
        <v>10.41</v>
      </c>
      <c r="J140" s="296">
        <v>6.99</v>
      </c>
      <c r="K140" s="296">
        <v>3.42</v>
      </c>
      <c r="L140" s="341">
        <v>10.41</v>
      </c>
      <c r="M140" s="227">
        <v>0.22081274931637518</v>
      </c>
      <c r="N140" s="226">
        <v>12.708660720383465</v>
      </c>
      <c r="O140" s="342">
        <v>44743</v>
      </c>
      <c r="P140" s="344" t="s">
        <v>34</v>
      </c>
      <c r="Q140" s="265"/>
      <c r="R140" s="407"/>
      <c r="S140" s="407"/>
      <c r="T140" s="407"/>
      <c r="U140" s="407"/>
      <c r="V140" s="407"/>
      <c r="W140" s="407"/>
      <c r="X140" s="407"/>
      <c r="Y140" s="407"/>
      <c r="Z140" s="407"/>
      <c r="AA140" s="407"/>
      <c r="AB140" s="407"/>
      <c r="AC140" s="407"/>
      <c r="AD140" s="407"/>
      <c r="AE140" s="407"/>
      <c r="AF140" s="407"/>
      <c r="AG140" s="407"/>
      <c r="AH140" s="407"/>
      <c r="AI140" s="407"/>
      <c r="AJ140" s="407"/>
      <c r="AK140" s="407"/>
      <c r="AL140" s="407"/>
      <c r="AM140" s="407"/>
      <c r="AN140" s="407"/>
      <c r="AO140" s="407"/>
      <c r="AP140" s="407"/>
      <c r="AQ140" s="407"/>
      <c r="AR140" s="407"/>
      <c r="AS140" s="407"/>
      <c r="AT140" s="407"/>
      <c r="AU140" s="407"/>
      <c r="AV140" s="407"/>
      <c r="AW140" s="407"/>
      <c r="AX140" s="407"/>
      <c r="AY140" s="407"/>
      <c r="AZ140" s="407"/>
      <c r="BA140" s="407"/>
      <c r="BB140" s="407"/>
      <c r="BC140" s="407"/>
      <c r="BD140" s="407"/>
      <c r="BE140" s="407"/>
      <c r="BF140" s="407"/>
      <c r="BG140" s="407"/>
      <c r="BH140" s="407"/>
      <c r="BI140" s="407"/>
      <c r="BJ140" s="407"/>
      <c r="BK140" s="407"/>
      <c r="BL140" s="407"/>
    </row>
    <row r="141" spans="2:64" s="285" customFormat="1" ht="47.25" x14ac:dyDescent="0.25">
      <c r="B141" s="254"/>
      <c r="C141" s="243" t="s">
        <v>249</v>
      </c>
      <c r="D141" s="339" t="s">
        <v>337</v>
      </c>
      <c r="E141" s="340" t="s">
        <v>295</v>
      </c>
      <c r="F141" s="348">
        <v>1</v>
      </c>
      <c r="G141" s="296">
        <v>163.52000000000001</v>
      </c>
      <c r="H141" s="296">
        <v>586.38</v>
      </c>
      <c r="I141" s="341">
        <v>749.9</v>
      </c>
      <c r="J141" s="296">
        <v>163.52000000000001</v>
      </c>
      <c r="K141" s="296">
        <v>586.38</v>
      </c>
      <c r="L141" s="341">
        <v>749.9</v>
      </c>
      <c r="M141" s="227">
        <v>0.22081274931637518</v>
      </c>
      <c r="N141" s="226">
        <v>915.48748071234968</v>
      </c>
      <c r="O141" s="342">
        <v>44743</v>
      </c>
      <c r="P141" s="344" t="s">
        <v>34</v>
      </c>
      <c r="Q141" s="265"/>
      <c r="R141" s="407"/>
      <c r="S141" s="407"/>
      <c r="T141" s="407"/>
      <c r="U141" s="407"/>
      <c r="V141" s="407"/>
      <c r="W141" s="407"/>
      <c r="X141" s="407"/>
      <c r="Y141" s="407"/>
      <c r="Z141" s="407"/>
      <c r="AA141" s="407"/>
      <c r="AB141" s="407"/>
      <c r="AC141" s="407"/>
      <c r="AD141" s="407"/>
      <c r="AE141" s="407"/>
      <c r="AF141" s="407"/>
      <c r="AG141" s="407"/>
      <c r="AH141" s="407"/>
      <c r="AI141" s="407"/>
      <c r="AJ141" s="407"/>
      <c r="AK141" s="407"/>
      <c r="AL141" s="407"/>
      <c r="AM141" s="407"/>
      <c r="AN141" s="407"/>
      <c r="AO141" s="407"/>
      <c r="AP141" s="407"/>
      <c r="AQ141" s="407"/>
      <c r="AR141" s="407"/>
      <c r="AS141" s="407"/>
      <c r="AT141" s="407"/>
      <c r="AU141" s="407"/>
      <c r="AV141" s="407"/>
      <c r="AW141" s="407"/>
      <c r="AX141" s="407"/>
      <c r="AY141" s="407"/>
      <c r="AZ141" s="407"/>
      <c r="BA141" s="407"/>
      <c r="BB141" s="407"/>
      <c r="BC141" s="407"/>
      <c r="BD141" s="407"/>
      <c r="BE141" s="407"/>
      <c r="BF141" s="407"/>
      <c r="BG141" s="407"/>
      <c r="BH141" s="407"/>
      <c r="BI141" s="407"/>
      <c r="BJ141" s="407"/>
      <c r="BK141" s="407"/>
      <c r="BL141" s="407"/>
    </row>
    <row r="142" spans="2:64" s="285" customFormat="1" x14ac:dyDescent="0.25">
      <c r="B142" s="254"/>
      <c r="C142" s="255"/>
      <c r="D142" s="256" t="s">
        <v>250</v>
      </c>
      <c r="E142" s="256"/>
      <c r="F142" s="257"/>
      <c r="G142" s="257"/>
      <c r="H142" s="257"/>
      <c r="I142" s="255"/>
      <c r="J142" s="314"/>
      <c r="K142" s="314"/>
      <c r="L142" s="314"/>
      <c r="M142" s="355"/>
      <c r="N142" s="258"/>
      <c r="O142" s="362"/>
      <c r="P142" s="255"/>
      <c r="Q142" s="301"/>
      <c r="R142" s="407"/>
      <c r="S142" s="407"/>
      <c r="T142" s="407"/>
      <c r="U142" s="407"/>
      <c r="V142" s="407"/>
      <c r="W142" s="407"/>
      <c r="X142" s="407"/>
      <c r="Y142" s="407"/>
      <c r="Z142" s="407"/>
      <c r="AA142" s="407"/>
      <c r="AB142" s="407"/>
      <c r="AC142" s="407"/>
      <c r="AD142" s="407"/>
      <c r="AE142" s="407"/>
      <c r="AF142" s="407"/>
      <c r="AG142" s="407"/>
      <c r="AH142" s="407"/>
      <c r="AI142" s="407"/>
      <c r="AJ142" s="407"/>
      <c r="AK142" s="407"/>
      <c r="AL142" s="407"/>
      <c r="AM142" s="407"/>
      <c r="AN142" s="407"/>
      <c r="AO142" s="407"/>
      <c r="AP142" s="407"/>
      <c r="AQ142" s="407"/>
      <c r="AR142" s="407"/>
      <c r="AS142" s="407"/>
      <c r="AT142" s="407"/>
      <c r="AU142" s="407"/>
      <c r="AV142" s="407"/>
      <c r="AW142" s="407"/>
      <c r="AX142" s="407"/>
      <c r="AY142" s="407"/>
      <c r="AZ142" s="407"/>
      <c r="BA142" s="407"/>
      <c r="BB142" s="407"/>
      <c r="BC142" s="407"/>
      <c r="BD142" s="407"/>
      <c r="BE142" s="407"/>
      <c r="BF142" s="407"/>
      <c r="BG142" s="407"/>
      <c r="BH142" s="407"/>
      <c r="BI142" s="407"/>
      <c r="BJ142" s="407"/>
      <c r="BK142" s="407"/>
      <c r="BL142" s="407"/>
    </row>
    <row r="143" spans="2:64" s="285" customFormat="1" ht="47.25" x14ac:dyDescent="0.25">
      <c r="B143" s="254"/>
      <c r="C143" s="243">
        <v>89865</v>
      </c>
      <c r="D143" s="339" t="s">
        <v>272</v>
      </c>
      <c r="E143" s="340" t="s">
        <v>266</v>
      </c>
      <c r="F143" s="348">
        <v>12</v>
      </c>
      <c r="G143" s="296">
        <v>7.41</v>
      </c>
      <c r="H143" s="296">
        <v>8.16</v>
      </c>
      <c r="I143" s="341">
        <v>15.57</v>
      </c>
      <c r="J143" s="296">
        <v>88.92</v>
      </c>
      <c r="K143" s="296">
        <v>97.92</v>
      </c>
      <c r="L143" s="341">
        <v>186.84</v>
      </c>
      <c r="M143" s="227">
        <v>0.22081274931637518</v>
      </c>
      <c r="N143" s="226">
        <v>228.09665408227156</v>
      </c>
      <c r="O143" s="342">
        <v>44743</v>
      </c>
      <c r="P143" s="344" t="s">
        <v>34</v>
      </c>
      <c r="Q143" s="265"/>
      <c r="R143" s="407"/>
      <c r="S143" s="407"/>
      <c r="T143" s="407"/>
      <c r="U143" s="407"/>
      <c r="V143" s="407"/>
      <c r="W143" s="407"/>
      <c r="X143" s="407"/>
      <c r="Y143" s="407"/>
      <c r="Z143" s="407"/>
      <c r="AA143" s="407"/>
      <c r="AB143" s="407"/>
      <c r="AC143" s="407"/>
      <c r="AD143" s="407"/>
      <c r="AE143" s="407"/>
      <c r="AF143" s="407"/>
      <c r="AG143" s="407"/>
      <c r="AH143" s="407"/>
      <c r="AI143" s="407"/>
      <c r="AJ143" s="407"/>
      <c r="AK143" s="407"/>
      <c r="AL143" s="407"/>
      <c r="AM143" s="407"/>
      <c r="AN143" s="407"/>
      <c r="AO143" s="407"/>
      <c r="AP143" s="407"/>
      <c r="AQ143" s="407"/>
      <c r="AR143" s="407"/>
      <c r="AS143" s="407"/>
      <c r="AT143" s="407"/>
      <c r="AU143" s="407"/>
      <c r="AV143" s="407"/>
      <c r="AW143" s="407"/>
      <c r="AX143" s="407"/>
      <c r="AY143" s="407"/>
      <c r="AZ143" s="407"/>
      <c r="BA143" s="407"/>
      <c r="BB143" s="407"/>
      <c r="BC143" s="407"/>
      <c r="BD143" s="407"/>
      <c r="BE143" s="407"/>
      <c r="BF143" s="407"/>
      <c r="BG143" s="407"/>
      <c r="BH143" s="407"/>
      <c r="BI143" s="407"/>
      <c r="BJ143" s="407"/>
      <c r="BK143" s="407"/>
      <c r="BL143" s="407"/>
    </row>
    <row r="144" spans="2:64" s="285" customFormat="1" ht="47.25" x14ac:dyDescent="0.25">
      <c r="B144" s="254"/>
      <c r="C144" s="243">
        <v>89866</v>
      </c>
      <c r="D144" s="339" t="s">
        <v>273</v>
      </c>
      <c r="E144" s="340" t="s">
        <v>258</v>
      </c>
      <c r="F144" s="348">
        <v>1</v>
      </c>
      <c r="G144" s="296">
        <v>2.95</v>
      </c>
      <c r="H144" s="296">
        <v>3.03</v>
      </c>
      <c r="I144" s="341">
        <v>5.98</v>
      </c>
      <c r="J144" s="296">
        <v>2.95</v>
      </c>
      <c r="K144" s="296">
        <v>3.03</v>
      </c>
      <c r="L144" s="341">
        <v>5.98</v>
      </c>
      <c r="M144" s="227">
        <v>0.22081274931637518</v>
      </c>
      <c r="N144" s="226">
        <v>7.3004602409119244</v>
      </c>
      <c r="O144" s="342">
        <v>44743</v>
      </c>
      <c r="P144" s="344" t="s">
        <v>34</v>
      </c>
      <c r="Q144" s="265"/>
      <c r="R144" s="407"/>
      <c r="S144" s="407"/>
      <c r="T144" s="407"/>
      <c r="U144" s="407"/>
      <c r="V144" s="407"/>
      <c r="W144" s="407"/>
      <c r="X144" s="407"/>
      <c r="Y144" s="407"/>
      <c r="Z144" s="407"/>
      <c r="AA144" s="407"/>
      <c r="AB144" s="407"/>
      <c r="AC144" s="407"/>
      <c r="AD144" s="407"/>
      <c r="AE144" s="407"/>
      <c r="AF144" s="407"/>
      <c r="AG144" s="407"/>
      <c r="AH144" s="407"/>
      <c r="AI144" s="407"/>
      <c r="AJ144" s="407"/>
      <c r="AK144" s="407"/>
      <c r="AL144" s="407"/>
      <c r="AM144" s="407"/>
      <c r="AN144" s="407"/>
      <c r="AO144" s="407"/>
      <c r="AP144" s="407"/>
      <c r="AQ144" s="407"/>
      <c r="AR144" s="407"/>
      <c r="AS144" s="407"/>
      <c r="AT144" s="407"/>
      <c r="AU144" s="407"/>
      <c r="AV144" s="407"/>
      <c r="AW144" s="407"/>
      <c r="AX144" s="407"/>
      <c r="AY144" s="407"/>
      <c r="AZ144" s="407"/>
      <c r="BA144" s="407"/>
      <c r="BB144" s="407"/>
      <c r="BC144" s="407"/>
      <c r="BD144" s="407"/>
      <c r="BE144" s="407"/>
      <c r="BF144" s="407"/>
      <c r="BG144" s="407"/>
      <c r="BH144" s="407"/>
      <c r="BI144" s="407"/>
      <c r="BJ144" s="407"/>
      <c r="BK144" s="407"/>
      <c r="BL144" s="407"/>
    </row>
    <row r="145" spans="2:64" s="286" customFormat="1" x14ac:dyDescent="0.25">
      <c r="B145" s="271"/>
      <c r="C145" s="272"/>
      <c r="D145" s="244"/>
      <c r="E145" s="260"/>
      <c r="F145" s="348"/>
      <c r="G145" s="348"/>
      <c r="H145" s="348"/>
      <c r="I145" s="356"/>
      <c r="J145" s="296"/>
      <c r="K145" s="296"/>
      <c r="L145" s="296"/>
      <c r="M145" s="227"/>
      <c r="N145" s="226"/>
      <c r="O145" s="263"/>
      <c r="P145" s="229"/>
      <c r="Q145" s="265"/>
      <c r="R145" s="408"/>
      <c r="S145" s="408"/>
      <c r="T145" s="408"/>
      <c r="U145" s="408"/>
      <c r="V145" s="408"/>
      <c r="W145" s="408"/>
      <c r="X145" s="408"/>
      <c r="Y145" s="408"/>
      <c r="Z145" s="408"/>
      <c r="AA145" s="408"/>
      <c r="AB145" s="408"/>
      <c r="AC145" s="408"/>
      <c r="AD145" s="408"/>
      <c r="AE145" s="408"/>
      <c r="AF145" s="408"/>
      <c r="AG145" s="408"/>
      <c r="AH145" s="408"/>
      <c r="AI145" s="408"/>
      <c r="AJ145" s="408"/>
      <c r="AK145" s="408"/>
      <c r="AL145" s="408"/>
      <c r="AM145" s="408"/>
      <c r="AN145" s="408"/>
      <c r="AO145" s="408"/>
      <c r="AP145" s="408"/>
      <c r="AQ145" s="408"/>
      <c r="AR145" s="408"/>
      <c r="AS145" s="408"/>
      <c r="AT145" s="408"/>
      <c r="AU145" s="408"/>
      <c r="AV145" s="408"/>
      <c r="AW145" s="408"/>
      <c r="AX145" s="408"/>
      <c r="AY145" s="408"/>
      <c r="AZ145" s="408"/>
      <c r="BA145" s="408"/>
      <c r="BB145" s="408"/>
      <c r="BC145" s="408"/>
      <c r="BD145" s="408"/>
      <c r="BE145" s="408"/>
      <c r="BF145" s="408"/>
      <c r="BG145" s="408"/>
      <c r="BH145" s="408"/>
      <c r="BI145" s="408"/>
      <c r="BJ145" s="408"/>
      <c r="BK145" s="408"/>
      <c r="BL145" s="408"/>
    </row>
    <row r="146" spans="2:64" s="285" customFormat="1" x14ac:dyDescent="0.25">
      <c r="B146" s="266" t="s">
        <v>251</v>
      </c>
      <c r="C146" s="267"/>
      <c r="D146" s="268" t="s">
        <v>252</v>
      </c>
      <c r="E146" s="268"/>
      <c r="F146" s="269"/>
      <c r="G146" s="269"/>
      <c r="H146" s="269"/>
      <c r="I146" s="267"/>
      <c r="J146" s="315">
        <v>157387.5</v>
      </c>
      <c r="K146" s="315">
        <v>68999.5</v>
      </c>
      <c r="L146" s="315">
        <v>226387</v>
      </c>
      <c r="M146" s="270"/>
      <c r="N146" s="315">
        <v>267424.37000224588</v>
      </c>
      <c r="O146" s="267"/>
      <c r="P146" s="267"/>
      <c r="Q146" s="302"/>
      <c r="R146" s="407"/>
      <c r="S146" s="407"/>
      <c r="T146" s="407"/>
      <c r="U146" s="407"/>
      <c r="V146" s="407"/>
      <c r="W146" s="407"/>
      <c r="X146" s="407"/>
      <c r="Y146" s="407"/>
      <c r="Z146" s="407"/>
      <c r="AA146" s="407"/>
      <c r="AB146" s="407"/>
      <c r="AC146" s="407"/>
      <c r="AD146" s="407"/>
      <c r="AE146" s="407"/>
      <c r="AF146" s="407"/>
      <c r="AG146" s="407"/>
      <c r="AH146" s="407"/>
      <c r="AI146" s="407"/>
      <c r="AJ146" s="407"/>
      <c r="AK146" s="407"/>
      <c r="AL146" s="407"/>
      <c r="AM146" s="407"/>
      <c r="AN146" s="407"/>
      <c r="AO146" s="407"/>
      <c r="AP146" s="407"/>
      <c r="AQ146" s="407"/>
      <c r="AR146" s="407"/>
      <c r="AS146" s="407"/>
      <c r="AT146" s="407"/>
      <c r="AU146" s="407"/>
      <c r="AV146" s="407"/>
      <c r="AW146" s="407"/>
      <c r="AX146" s="407"/>
      <c r="AY146" s="407"/>
      <c r="AZ146" s="407"/>
      <c r="BA146" s="407"/>
      <c r="BB146" s="407"/>
      <c r="BC146" s="407"/>
      <c r="BD146" s="407"/>
      <c r="BE146" s="407"/>
      <c r="BF146" s="407"/>
      <c r="BG146" s="407"/>
      <c r="BH146" s="407"/>
      <c r="BI146" s="407"/>
      <c r="BJ146" s="407"/>
      <c r="BK146" s="407"/>
      <c r="BL146" s="407"/>
    </row>
    <row r="147" spans="2:64" s="285" customFormat="1" x14ac:dyDescent="0.25">
      <c r="B147" s="254"/>
      <c r="C147" s="255"/>
      <c r="D147" s="256"/>
      <c r="E147" s="256"/>
      <c r="F147" s="257"/>
      <c r="G147" s="257"/>
      <c r="H147" s="257"/>
      <c r="I147" s="255"/>
      <c r="J147" s="314"/>
      <c r="K147" s="314"/>
      <c r="L147" s="314"/>
      <c r="M147" s="355"/>
      <c r="N147" s="258"/>
      <c r="O147" s="362"/>
      <c r="P147" s="255"/>
      <c r="Q147" s="301"/>
      <c r="R147" s="407"/>
      <c r="S147" s="407"/>
      <c r="T147" s="407"/>
      <c r="U147" s="407"/>
      <c r="V147" s="407"/>
      <c r="W147" s="407"/>
      <c r="X147" s="407"/>
      <c r="Y147" s="407"/>
      <c r="Z147" s="407"/>
      <c r="AA147" s="407"/>
      <c r="AB147" s="407"/>
      <c r="AC147" s="407"/>
      <c r="AD147" s="407"/>
      <c r="AE147" s="407"/>
      <c r="AF147" s="407"/>
      <c r="AG147" s="407"/>
      <c r="AH147" s="407"/>
      <c r="AI147" s="407"/>
      <c r="AJ147" s="407"/>
      <c r="AK147" s="407"/>
      <c r="AL147" s="407"/>
      <c r="AM147" s="407"/>
      <c r="AN147" s="407"/>
      <c r="AO147" s="407"/>
      <c r="AP147" s="407"/>
      <c r="AQ147" s="407"/>
      <c r="AR147" s="407"/>
      <c r="AS147" s="407"/>
      <c r="AT147" s="407"/>
      <c r="AU147" s="407"/>
      <c r="AV147" s="407"/>
      <c r="AW147" s="407"/>
      <c r="AX147" s="407"/>
      <c r="AY147" s="407"/>
      <c r="AZ147" s="407"/>
      <c r="BA147" s="407"/>
      <c r="BB147" s="407"/>
      <c r="BC147" s="407"/>
      <c r="BD147" s="407"/>
      <c r="BE147" s="407"/>
      <c r="BF147" s="407"/>
      <c r="BG147" s="407"/>
      <c r="BH147" s="407"/>
      <c r="BI147" s="407"/>
      <c r="BJ147" s="407"/>
      <c r="BK147" s="407"/>
      <c r="BL147" s="407"/>
    </row>
    <row r="148" spans="2:64" s="285" customFormat="1" ht="92.25" customHeight="1" x14ac:dyDescent="0.25">
      <c r="B148" s="254"/>
      <c r="C148" s="225" t="s">
        <v>253</v>
      </c>
      <c r="D148" s="339" t="s">
        <v>305</v>
      </c>
      <c r="E148" s="340" t="s">
        <v>254</v>
      </c>
      <c r="F148" s="242">
        <v>1</v>
      </c>
      <c r="G148" s="296">
        <v>157387.5</v>
      </c>
      <c r="H148" s="359">
        <v>68999.5</v>
      </c>
      <c r="I148" s="341">
        <v>226387</v>
      </c>
      <c r="J148" s="296">
        <v>157387.5</v>
      </c>
      <c r="K148" s="296">
        <v>68999.5</v>
      </c>
      <c r="L148" s="341">
        <v>226387</v>
      </c>
      <c r="M148" s="227">
        <v>0.18127087687122434</v>
      </c>
      <c r="N148" s="226">
        <v>267424.37000224588</v>
      </c>
      <c r="O148" s="342">
        <v>44805</v>
      </c>
      <c r="P148" s="229" t="s">
        <v>172</v>
      </c>
      <c r="Q148" s="265"/>
      <c r="R148" s="407"/>
      <c r="S148" s="407"/>
      <c r="T148" s="407"/>
      <c r="U148" s="407"/>
      <c r="V148" s="407"/>
      <c r="W148" s="407"/>
      <c r="X148" s="407"/>
      <c r="Y148" s="407"/>
      <c r="Z148" s="407"/>
      <c r="AA148" s="407"/>
      <c r="AB148" s="407"/>
      <c r="AC148" s="407"/>
      <c r="AD148" s="407"/>
      <c r="AE148" s="407"/>
      <c r="AF148" s="407"/>
      <c r="AG148" s="407"/>
      <c r="AH148" s="407"/>
      <c r="AI148" s="407"/>
      <c r="AJ148" s="407"/>
      <c r="AK148" s="407"/>
      <c r="AL148" s="407"/>
      <c r="AM148" s="407"/>
      <c r="AN148" s="407"/>
      <c r="AO148" s="407"/>
      <c r="AP148" s="407"/>
      <c r="AQ148" s="407"/>
      <c r="AR148" s="407"/>
      <c r="AS148" s="407"/>
      <c r="AT148" s="407"/>
      <c r="AU148" s="407"/>
      <c r="AV148" s="407"/>
      <c r="AW148" s="407"/>
      <c r="AX148" s="407"/>
      <c r="AY148" s="407"/>
      <c r="AZ148" s="407"/>
      <c r="BA148" s="407"/>
      <c r="BB148" s="407"/>
      <c r="BC148" s="407"/>
      <c r="BD148" s="407"/>
      <c r="BE148" s="407"/>
      <c r="BF148" s="407"/>
      <c r="BG148" s="407"/>
      <c r="BH148" s="407"/>
      <c r="BI148" s="407"/>
      <c r="BJ148" s="407"/>
      <c r="BK148" s="407"/>
      <c r="BL148" s="407"/>
    </row>
    <row r="149" spans="2:64" s="287" customFormat="1" ht="16.5" thickBot="1" x14ac:dyDescent="0.3">
      <c r="B149" s="183"/>
      <c r="C149" s="184"/>
      <c r="D149" s="185"/>
      <c r="E149" s="186"/>
      <c r="F149" s="187"/>
      <c r="G149" s="187"/>
      <c r="H149" s="187"/>
      <c r="I149" s="188"/>
      <c r="J149" s="316"/>
      <c r="K149" s="316"/>
      <c r="L149" s="316"/>
      <c r="M149" s="189"/>
      <c r="N149" s="188"/>
      <c r="O149" s="190"/>
      <c r="P149" s="186"/>
      <c r="Q149" s="191"/>
      <c r="R149" s="398"/>
      <c r="S149" s="398"/>
      <c r="T149" s="398"/>
      <c r="U149" s="398"/>
      <c r="V149" s="398"/>
      <c r="W149" s="398"/>
      <c r="X149" s="398"/>
      <c r="Y149" s="398"/>
      <c r="Z149" s="398"/>
      <c r="AA149" s="398"/>
      <c r="AB149" s="398"/>
      <c r="AC149" s="398"/>
      <c r="AD149" s="398"/>
      <c r="AE149" s="398"/>
      <c r="AF149" s="398"/>
      <c r="AG149" s="398"/>
      <c r="AH149" s="398"/>
      <c r="AI149" s="398"/>
      <c r="AJ149" s="398"/>
      <c r="AK149" s="398"/>
      <c r="AL149" s="398"/>
      <c r="AM149" s="398"/>
      <c r="AN149" s="398"/>
      <c r="AO149" s="398"/>
      <c r="AP149" s="398"/>
      <c r="AQ149" s="398"/>
      <c r="AR149" s="398"/>
      <c r="AS149" s="398"/>
      <c r="AT149" s="398"/>
      <c r="AU149" s="398"/>
      <c r="AV149" s="398"/>
      <c r="AW149" s="398"/>
      <c r="AX149" s="398"/>
      <c r="AY149" s="398"/>
      <c r="AZ149" s="398"/>
      <c r="BA149" s="398"/>
      <c r="BB149" s="398"/>
      <c r="BC149" s="398"/>
      <c r="BD149" s="398"/>
      <c r="BE149" s="398"/>
      <c r="BF149" s="398"/>
      <c r="BG149" s="398"/>
      <c r="BH149" s="398"/>
      <c r="BI149" s="398"/>
      <c r="BJ149" s="398"/>
      <c r="BK149" s="398"/>
      <c r="BL149" s="398"/>
    </row>
    <row r="150" spans="2:64" s="287" customFormat="1" ht="16.5" thickBot="1" x14ac:dyDescent="0.3">
      <c r="B150" s="303" t="s">
        <v>255</v>
      </c>
      <c r="C150" s="304"/>
      <c r="D150" s="383" t="s">
        <v>256</v>
      </c>
      <c r="E150" s="305"/>
      <c r="F150" s="306"/>
      <c r="G150" s="306"/>
      <c r="H150" s="306"/>
      <c r="I150" s="307"/>
      <c r="J150" s="384">
        <v>535978.62534999999</v>
      </c>
      <c r="K150" s="384">
        <v>228722.87420000002</v>
      </c>
      <c r="L150" s="384">
        <v>764701.49955000007</v>
      </c>
      <c r="M150" s="385"/>
      <c r="N150" s="384">
        <v>924605.57419475005</v>
      </c>
      <c r="O150" s="308"/>
      <c r="P150" s="305"/>
      <c r="Q150" s="309"/>
      <c r="R150" s="398"/>
      <c r="S150" s="398"/>
      <c r="T150" s="398"/>
      <c r="U150" s="398"/>
      <c r="V150" s="398"/>
      <c r="W150" s="398"/>
      <c r="X150" s="398"/>
      <c r="Y150" s="398"/>
      <c r="Z150" s="398"/>
      <c r="AA150" s="398"/>
      <c r="AB150" s="398"/>
      <c r="AC150" s="398"/>
      <c r="AD150" s="398"/>
      <c r="AE150" s="398"/>
      <c r="AF150" s="398"/>
      <c r="AG150" s="398"/>
      <c r="AH150" s="398"/>
      <c r="AI150" s="398"/>
      <c r="AJ150" s="398"/>
      <c r="AK150" s="398"/>
      <c r="AL150" s="398"/>
      <c r="AM150" s="398"/>
      <c r="AN150" s="398"/>
      <c r="AO150" s="398"/>
      <c r="AP150" s="398"/>
      <c r="AQ150" s="398"/>
      <c r="AR150" s="398"/>
      <c r="AS150" s="398"/>
      <c r="AT150" s="398"/>
      <c r="AU150" s="398"/>
      <c r="AV150" s="398"/>
      <c r="AW150" s="398"/>
      <c r="AX150" s="398"/>
      <c r="AY150" s="398"/>
      <c r="AZ150" s="398"/>
      <c r="BA150" s="398"/>
      <c r="BB150" s="398"/>
      <c r="BC150" s="398"/>
      <c r="BD150" s="398"/>
      <c r="BE150" s="398"/>
      <c r="BF150" s="398"/>
      <c r="BG150" s="398"/>
      <c r="BH150" s="398"/>
      <c r="BI150" s="398"/>
      <c r="BJ150" s="398"/>
      <c r="BK150" s="398"/>
      <c r="BL150" s="398"/>
    </row>
    <row r="151" spans="2:64" s="398" customFormat="1" x14ac:dyDescent="0.25">
      <c r="B151" s="391"/>
      <c r="C151" s="391"/>
      <c r="D151" s="392"/>
      <c r="E151" s="393"/>
      <c r="F151" s="394"/>
      <c r="G151" s="394"/>
      <c r="H151" s="394"/>
      <c r="I151" s="395"/>
      <c r="J151" s="395"/>
      <c r="K151" s="395"/>
      <c r="L151" s="395"/>
      <c r="M151" s="396"/>
      <c r="N151" s="395"/>
      <c r="O151" s="388"/>
      <c r="P151" s="397"/>
      <c r="Q151" s="393"/>
    </row>
    <row r="152" spans="2:64" s="398" customFormat="1" x14ac:dyDescent="0.25">
      <c r="B152" s="391"/>
      <c r="C152" s="391"/>
      <c r="D152" s="392"/>
      <c r="E152" s="393"/>
      <c r="F152" s="394"/>
      <c r="G152" s="394"/>
      <c r="H152" s="394"/>
      <c r="I152" s="395"/>
      <c r="J152" s="395">
        <f>SUMPRODUCT($F$14:$F$149,G14:G149)</f>
        <v>535978.6253500001</v>
      </c>
      <c r="K152" s="395">
        <f>SUMPRODUCT($F$14:$F$149,H14:H149)</f>
        <v>228722.87420000005</v>
      </c>
      <c r="L152" s="395">
        <f>SUMPRODUCT($F$14:$F$149,I14:I149)</f>
        <v>764701.49954999983</v>
      </c>
      <c r="M152" s="399"/>
      <c r="N152" s="395"/>
      <c r="O152" s="428"/>
      <c r="P152" s="428"/>
      <c r="Q152" s="392"/>
    </row>
    <row r="153" spans="2:64" s="392" customFormat="1" ht="20.100000000000001" customHeight="1" x14ac:dyDescent="0.25">
      <c r="B153" s="400" t="s">
        <v>257</v>
      </c>
      <c r="C153" s="401"/>
      <c r="E153" s="393"/>
      <c r="F153" s="394"/>
      <c r="G153" s="394"/>
      <c r="H153" s="394"/>
      <c r="I153" s="395"/>
      <c r="J153" s="402">
        <f>J152/L150</f>
        <v>0.70089914256138464</v>
      </c>
      <c r="K153" s="402">
        <f>K152/L152</f>
        <v>0.29910085743861559</v>
      </c>
      <c r="L153" s="395"/>
      <c r="M153" s="399"/>
      <c r="N153" s="395"/>
      <c r="O153" s="428"/>
      <c r="P153" s="428"/>
      <c r="Q153" s="393"/>
    </row>
    <row r="154" spans="2:64" s="392" customFormat="1" ht="20.100000000000001" customHeight="1" x14ac:dyDescent="0.25">
      <c r="B154" s="393"/>
      <c r="C154" s="403"/>
      <c r="E154" s="393"/>
      <c r="F154" s="394"/>
      <c r="G154" s="394"/>
      <c r="H154" s="394"/>
      <c r="I154" s="395"/>
      <c r="J154" s="395"/>
      <c r="K154" s="395"/>
      <c r="L154" s="395"/>
      <c r="M154" s="399"/>
      <c r="N154" s="395"/>
      <c r="O154" s="368"/>
      <c r="P154" s="386"/>
      <c r="Q154" s="393"/>
    </row>
    <row r="155" spans="2:64" s="392" customFormat="1" ht="20.100000000000001" customHeight="1" x14ac:dyDescent="0.25">
      <c r="B155" s="393"/>
      <c r="C155" s="403"/>
      <c r="E155" s="393"/>
      <c r="F155" s="394"/>
      <c r="G155" s="394"/>
      <c r="H155" s="394"/>
      <c r="I155" s="395"/>
      <c r="J155" s="395"/>
      <c r="K155" s="395"/>
      <c r="L155" s="395"/>
      <c r="M155" s="399"/>
      <c r="N155" s="395"/>
      <c r="O155" s="368"/>
      <c r="P155" s="386"/>
      <c r="Q155" s="393"/>
    </row>
    <row r="156" spans="2:64" s="392" customFormat="1" ht="20.100000000000001" customHeight="1" x14ac:dyDescent="0.25">
      <c r="B156" s="393"/>
      <c r="C156" s="403"/>
      <c r="E156" s="393"/>
      <c r="F156" s="394"/>
      <c r="G156" s="394"/>
      <c r="H156" s="394"/>
      <c r="I156" s="395"/>
      <c r="J156" s="395"/>
      <c r="K156" s="395"/>
      <c r="L156" s="395"/>
      <c r="M156" s="399"/>
      <c r="N156" s="395"/>
      <c r="O156" s="368"/>
      <c r="P156" s="386"/>
      <c r="Q156" s="393"/>
    </row>
    <row r="157" spans="2:64" s="392" customFormat="1" ht="20.100000000000001" customHeight="1" x14ac:dyDescent="0.25">
      <c r="B157" s="393"/>
      <c r="C157" s="403"/>
      <c r="E157" s="393"/>
      <c r="F157" s="394"/>
      <c r="G157" s="394"/>
      <c r="H157" s="394"/>
      <c r="I157" s="395"/>
      <c r="J157" s="395"/>
      <c r="K157" s="395"/>
      <c r="L157" s="395"/>
      <c r="M157" s="399"/>
      <c r="N157" s="395"/>
      <c r="O157" s="387"/>
      <c r="P157" s="388"/>
      <c r="Q157" s="393"/>
    </row>
    <row r="158" spans="2:64" s="392" customFormat="1" ht="20.100000000000001" customHeight="1" x14ac:dyDescent="0.25">
      <c r="B158" s="393"/>
      <c r="C158" s="403"/>
      <c r="E158" s="393"/>
      <c r="F158" s="394"/>
      <c r="G158" s="394"/>
      <c r="H158" s="394"/>
      <c r="I158" s="395"/>
      <c r="J158" s="395"/>
      <c r="K158" s="395"/>
      <c r="L158" s="395"/>
      <c r="M158" s="399"/>
      <c r="N158" s="395"/>
      <c r="O158" s="389"/>
      <c r="P158" s="390"/>
      <c r="Q158" s="393"/>
    </row>
    <row r="159" spans="2:64" s="392" customFormat="1" ht="20.100000000000001" customHeight="1" x14ac:dyDescent="0.25">
      <c r="B159" s="393"/>
      <c r="C159" s="403"/>
      <c r="E159" s="393"/>
      <c r="F159" s="394"/>
      <c r="G159" s="394"/>
      <c r="H159" s="394"/>
      <c r="I159" s="395"/>
      <c r="J159" s="395"/>
      <c r="K159" s="395"/>
      <c r="L159" s="395"/>
      <c r="M159" s="399"/>
      <c r="N159" s="395"/>
      <c r="O159" s="389"/>
      <c r="P159" s="390"/>
      <c r="Q159" s="393"/>
    </row>
    <row r="160" spans="2:64" s="392" customFormat="1" ht="20.100000000000001" customHeight="1" x14ac:dyDescent="0.25">
      <c r="B160" s="393"/>
      <c r="C160" s="403"/>
      <c r="E160" s="393"/>
      <c r="F160" s="394"/>
      <c r="G160" s="394"/>
      <c r="H160" s="394"/>
      <c r="I160" s="395"/>
      <c r="J160" s="395"/>
      <c r="K160" s="395"/>
      <c r="L160" s="395"/>
      <c r="M160" s="399"/>
      <c r="N160" s="395"/>
      <c r="O160" s="389"/>
      <c r="P160" s="390"/>
      <c r="Q160" s="393"/>
    </row>
    <row r="161" spans="2:17" s="392" customFormat="1" x14ac:dyDescent="0.25">
      <c r="B161" s="393"/>
      <c r="C161" s="404"/>
      <c r="E161" s="393"/>
      <c r="F161" s="394"/>
      <c r="G161" s="394"/>
      <c r="H161" s="394"/>
      <c r="I161" s="395"/>
      <c r="J161" s="395"/>
      <c r="K161" s="395"/>
      <c r="L161" s="395"/>
      <c r="M161" s="399"/>
      <c r="N161" s="395"/>
      <c r="O161" s="389"/>
      <c r="P161" s="390"/>
      <c r="Q161" s="393"/>
    </row>
    <row r="162" spans="2:17" s="392" customFormat="1" x14ac:dyDescent="0.25">
      <c r="B162" s="393"/>
      <c r="C162" s="404"/>
      <c r="E162" s="393"/>
      <c r="F162" s="394"/>
      <c r="G162" s="394"/>
      <c r="H162" s="394"/>
      <c r="I162" s="395"/>
      <c r="J162" s="395"/>
      <c r="K162" s="395"/>
      <c r="L162" s="395"/>
      <c r="M162" s="399"/>
      <c r="N162" s="395"/>
      <c r="O162" s="389"/>
      <c r="P162" s="390"/>
      <c r="Q162" s="393"/>
    </row>
    <row r="163" spans="2:17" s="392" customFormat="1" x14ac:dyDescent="0.25">
      <c r="B163" s="393"/>
      <c r="C163" s="404"/>
      <c r="E163" s="393"/>
      <c r="F163" s="394"/>
      <c r="G163" s="394"/>
      <c r="H163" s="394"/>
      <c r="I163" s="395"/>
      <c r="J163" s="395"/>
      <c r="K163" s="395"/>
      <c r="L163" s="395"/>
      <c r="M163" s="399"/>
      <c r="N163" s="395"/>
      <c r="O163" s="389"/>
      <c r="P163" s="390"/>
      <c r="Q163" s="393"/>
    </row>
    <row r="164" spans="2:17" s="392" customFormat="1" x14ac:dyDescent="0.25">
      <c r="B164" s="393"/>
      <c r="C164" s="393"/>
      <c r="E164" s="393"/>
      <c r="F164" s="394"/>
      <c r="G164" s="394"/>
      <c r="H164" s="394"/>
      <c r="I164" s="395"/>
      <c r="M164" s="399"/>
      <c r="N164" s="395"/>
      <c r="O164" s="389"/>
      <c r="P164" s="390"/>
      <c r="Q164" s="393"/>
    </row>
    <row r="165" spans="2:17" s="392" customFormat="1" x14ac:dyDescent="0.25">
      <c r="B165" s="393"/>
      <c r="C165" s="393"/>
      <c r="E165" s="393"/>
      <c r="F165" s="394"/>
      <c r="G165" s="394"/>
      <c r="H165" s="394"/>
      <c r="I165" s="395"/>
      <c r="J165" s="395"/>
      <c r="K165" s="395"/>
      <c r="L165" s="395"/>
      <c r="M165" s="399"/>
      <c r="N165" s="395"/>
      <c r="O165" s="389"/>
      <c r="P165" s="390"/>
      <c r="Q165" s="393"/>
    </row>
    <row r="166" spans="2:17" s="392" customFormat="1" x14ac:dyDescent="0.25">
      <c r="B166" s="393"/>
      <c r="C166" s="393"/>
      <c r="E166" s="393"/>
      <c r="F166" s="394"/>
      <c r="G166" s="394"/>
      <c r="H166" s="394"/>
      <c r="I166" s="395"/>
      <c r="J166" s="395"/>
      <c r="K166" s="395"/>
      <c r="L166" s="395"/>
      <c r="M166" s="399"/>
      <c r="N166" s="395"/>
      <c r="O166" s="389"/>
      <c r="P166" s="390"/>
      <c r="Q166" s="393"/>
    </row>
    <row r="167" spans="2:17" s="392" customFormat="1" x14ac:dyDescent="0.25">
      <c r="B167" s="393"/>
      <c r="C167" s="393"/>
      <c r="E167" s="393"/>
      <c r="F167" s="394"/>
      <c r="G167" s="394"/>
      <c r="H167" s="394"/>
      <c r="I167" s="395"/>
      <c r="J167" s="395"/>
      <c r="K167" s="395"/>
      <c r="L167" s="395"/>
      <c r="M167" s="399"/>
      <c r="N167" s="395"/>
      <c r="O167" s="389"/>
      <c r="P167" s="390"/>
      <c r="Q167" s="393"/>
    </row>
    <row r="168" spans="2:17" s="392" customFormat="1" x14ac:dyDescent="0.25">
      <c r="B168" s="393"/>
      <c r="C168" s="393"/>
      <c r="E168" s="393"/>
      <c r="F168" s="394"/>
      <c r="G168" s="394"/>
      <c r="H168" s="394"/>
      <c r="I168" s="395"/>
      <c r="J168" s="395"/>
      <c r="K168" s="395"/>
      <c r="L168" s="395"/>
      <c r="M168" s="399"/>
      <c r="N168" s="395"/>
      <c r="O168" s="389"/>
      <c r="P168" s="390"/>
      <c r="Q168" s="393"/>
    </row>
    <row r="169" spans="2:17" s="392" customFormat="1" x14ac:dyDescent="0.25">
      <c r="B169" s="393"/>
      <c r="C169" s="393"/>
      <c r="E169" s="393"/>
      <c r="F169" s="394"/>
      <c r="G169" s="394"/>
      <c r="H169" s="394"/>
      <c r="I169" s="395"/>
      <c r="J169" s="395"/>
      <c r="K169" s="395"/>
      <c r="L169" s="395"/>
      <c r="M169" s="399"/>
      <c r="N169" s="395"/>
      <c r="O169" s="389"/>
      <c r="P169" s="390"/>
      <c r="Q169" s="393"/>
    </row>
    <row r="170" spans="2:17" s="392" customFormat="1" x14ac:dyDescent="0.25">
      <c r="B170" s="393"/>
      <c r="C170" s="393"/>
      <c r="E170" s="393"/>
      <c r="F170" s="394"/>
      <c r="G170" s="394"/>
      <c r="H170" s="394"/>
      <c r="I170" s="395"/>
      <c r="J170" s="395"/>
      <c r="K170" s="395"/>
      <c r="L170" s="395"/>
      <c r="M170" s="399"/>
      <c r="N170" s="395"/>
      <c r="O170" s="389"/>
      <c r="P170" s="390"/>
      <c r="Q170" s="393"/>
    </row>
    <row r="171" spans="2:17" s="392" customFormat="1" x14ac:dyDescent="0.25">
      <c r="B171" s="393"/>
      <c r="C171" s="393"/>
      <c r="E171" s="393"/>
      <c r="F171" s="394"/>
      <c r="G171" s="394"/>
      <c r="H171" s="394"/>
      <c r="I171" s="395"/>
      <c r="J171" s="395"/>
      <c r="K171" s="395"/>
      <c r="L171" s="395"/>
      <c r="M171" s="399"/>
      <c r="N171" s="395"/>
      <c r="O171" s="389"/>
      <c r="P171" s="390"/>
      <c r="Q171" s="393"/>
    </row>
    <row r="172" spans="2:17" s="392" customFormat="1" x14ac:dyDescent="0.25">
      <c r="B172" s="393"/>
      <c r="C172" s="393"/>
      <c r="E172" s="393"/>
      <c r="F172" s="394"/>
      <c r="G172" s="394"/>
      <c r="H172" s="394"/>
      <c r="I172" s="395"/>
      <c r="J172" s="395"/>
      <c r="K172" s="395"/>
      <c r="L172" s="395"/>
      <c r="M172" s="399"/>
      <c r="N172" s="395"/>
      <c r="O172" s="389"/>
      <c r="P172" s="390"/>
      <c r="Q172" s="393"/>
    </row>
    <row r="173" spans="2:17" s="392" customFormat="1" x14ac:dyDescent="0.25">
      <c r="B173" s="393"/>
      <c r="C173" s="393"/>
      <c r="E173" s="393"/>
      <c r="F173" s="394"/>
      <c r="G173" s="394"/>
      <c r="H173" s="394"/>
      <c r="I173" s="395"/>
      <c r="J173" s="395"/>
      <c r="K173" s="395"/>
      <c r="L173" s="395"/>
      <c r="M173" s="399"/>
      <c r="N173" s="395"/>
      <c r="O173" s="389"/>
      <c r="P173" s="390"/>
      <c r="Q173" s="393"/>
    </row>
    <row r="174" spans="2:17" s="392" customFormat="1" x14ac:dyDescent="0.25">
      <c r="B174" s="393"/>
      <c r="C174" s="393"/>
      <c r="E174" s="393"/>
      <c r="F174" s="394"/>
      <c r="G174" s="394"/>
      <c r="H174" s="394"/>
      <c r="I174" s="395"/>
      <c r="J174" s="395"/>
      <c r="K174" s="395"/>
      <c r="L174" s="395"/>
      <c r="M174" s="399"/>
      <c r="N174" s="395"/>
      <c r="O174" s="389"/>
      <c r="P174" s="390"/>
      <c r="Q174" s="393"/>
    </row>
    <row r="175" spans="2:17" s="392" customFormat="1" x14ac:dyDescent="0.25">
      <c r="B175" s="393"/>
      <c r="C175" s="393"/>
      <c r="E175" s="393"/>
      <c r="F175" s="394"/>
      <c r="G175" s="394"/>
      <c r="H175" s="394"/>
      <c r="I175" s="395"/>
      <c r="J175" s="395"/>
      <c r="K175" s="395"/>
      <c r="L175" s="395"/>
      <c r="M175" s="399"/>
      <c r="N175" s="395"/>
      <c r="O175" s="389"/>
      <c r="P175" s="390"/>
      <c r="Q175" s="393"/>
    </row>
    <row r="176" spans="2:17" s="392" customFormat="1" x14ac:dyDescent="0.25">
      <c r="B176" s="393"/>
      <c r="C176" s="393"/>
      <c r="E176" s="393"/>
      <c r="F176" s="394"/>
      <c r="G176" s="394"/>
      <c r="H176" s="394"/>
      <c r="I176" s="395"/>
      <c r="J176" s="395"/>
      <c r="K176" s="395"/>
      <c r="L176" s="395"/>
      <c r="M176" s="399"/>
      <c r="N176" s="395"/>
      <c r="O176" s="389"/>
      <c r="P176" s="390"/>
      <c r="Q176" s="393"/>
    </row>
    <row r="177" spans="2:17" s="392" customFormat="1" x14ac:dyDescent="0.25">
      <c r="B177" s="393"/>
      <c r="C177" s="393"/>
      <c r="E177" s="393"/>
      <c r="F177" s="394"/>
      <c r="G177" s="394"/>
      <c r="H177" s="394"/>
      <c r="I177" s="395"/>
      <c r="J177" s="395"/>
      <c r="K177" s="395"/>
      <c r="L177" s="395"/>
      <c r="M177" s="399"/>
      <c r="N177" s="395"/>
      <c r="O177" s="389"/>
      <c r="P177" s="390"/>
      <c r="Q177" s="393"/>
    </row>
    <row r="178" spans="2:17" s="392" customFormat="1" x14ac:dyDescent="0.25">
      <c r="B178" s="393"/>
      <c r="C178" s="393"/>
      <c r="E178" s="393"/>
      <c r="F178" s="394"/>
      <c r="G178" s="394"/>
      <c r="H178" s="394"/>
      <c r="I178" s="395"/>
      <c r="J178" s="395"/>
      <c r="K178" s="395"/>
      <c r="L178" s="395"/>
      <c r="M178" s="399"/>
      <c r="N178" s="395"/>
      <c r="O178" s="389"/>
      <c r="P178" s="390"/>
      <c r="Q178" s="393"/>
    </row>
    <row r="179" spans="2:17" s="392" customFormat="1" x14ac:dyDescent="0.25">
      <c r="B179" s="393"/>
      <c r="C179" s="393"/>
      <c r="E179" s="393"/>
      <c r="F179" s="394"/>
      <c r="G179" s="394"/>
      <c r="H179" s="394"/>
      <c r="I179" s="395"/>
      <c r="J179" s="395"/>
      <c r="K179" s="395"/>
      <c r="L179" s="395"/>
      <c r="M179" s="399"/>
      <c r="N179" s="395"/>
      <c r="O179" s="389"/>
      <c r="P179" s="390"/>
      <c r="Q179" s="393"/>
    </row>
    <row r="180" spans="2:17" s="392" customFormat="1" x14ac:dyDescent="0.25">
      <c r="B180" s="393"/>
      <c r="C180" s="393"/>
      <c r="E180" s="393"/>
      <c r="F180" s="394"/>
      <c r="G180" s="394"/>
      <c r="H180" s="394"/>
      <c r="I180" s="395"/>
      <c r="J180" s="395"/>
      <c r="K180" s="395"/>
      <c r="L180" s="395"/>
      <c r="M180" s="399"/>
      <c r="N180" s="395"/>
      <c r="O180" s="389"/>
      <c r="P180" s="390"/>
      <c r="Q180" s="393"/>
    </row>
    <row r="181" spans="2:17" s="392" customFormat="1" x14ac:dyDescent="0.25">
      <c r="B181" s="393"/>
      <c r="C181" s="393"/>
      <c r="E181" s="393"/>
      <c r="F181" s="394"/>
      <c r="G181" s="394"/>
      <c r="H181" s="394"/>
      <c r="I181" s="395"/>
      <c r="J181" s="395"/>
      <c r="K181" s="395"/>
      <c r="L181" s="395"/>
      <c r="M181" s="399"/>
      <c r="N181" s="395"/>
      <c r="O181" s="389"/>
      <c r="P181" s="390"/>
      <c r="Q181" s="393"/>
    </row>
    <row r="182" spans="2:17" s="392" customFormat="1" x14ac:dyDescent="0.25">
      <c r="B182" s="393"/>
      <c r="C182" s="393"/>
      <c r="E182" s="393"/>
      <c r="F182" s="394"/>
      <c r="G182" s="394"/>
      <c r="H182" s="394"/>
      <c r="I182" s="395"/>
      <c r="J182" s="395"/>
      <c r="K182" s="395"/>
      <c r="L182" s="395"/>
      <c r="M182" s="399"/>
      <c r="N182" s="395"/>
      <c r="O182" s="389"/>
      <c r="P182" s="390"/>
      <c r="Q182" s="393"/>
    </row>
    <row r="183" spans="2:17" s="392" customFormat="1" x14ac:dyDescent="0.25">
      <c r="B183" s="393"/>
      <c r="C183" s="393"/>
      <c r="E183" s="393"/>
      <c r="F183" s="394"/>
      <c r="G183" s="394"/>
      <c r="H183" s="394"/>
      <c r="I183" s="395"/>
      <c r="J183" s="395"/>
      <c r="K183" s="395"/>
      <c r="L183" s="395"/>
      <c r="M183" s="399"/>
      <c r="N183" s="395"/>
      <c r="O183" s="389"/>
      <c r="P183" s="390"/>
      <c r="Q183" s="393"/>
    </row>
    <row r="184" spans="2:17" s="392" customFormat="1" x14ac:dyDescent="0.25">
      <c r="B184" s="393"/>
      <c r="C184" s="393"/>
      <c r="E184" s="393"/>
      <c r="F184" s="394"/>
      <c r="G184" s="394"/>
      <c r="H184" s="394"/>
      <c r="I184" s="395"/>
      <c r="J184" s="395"/>
      <c r="K184" s="395"/>
      <c r="L184" s="395"/>
      <c r="M184" s="399"/>
      <c r="N184" s="395"/>
      <c r="O184" s="389"/>
      <c r="P184" s="390"/>
      <c r="Q184" s="393"/>
    </row>
    <row r="185" spans="2:17" s="392" customFormat="1" x14ac:dyDescent="0.25">
      <c r="B185" s="393"/>
      <c r="C185" s="393"/>
      <c r="E185" s="393"/>
      <c r="F185" s="394"/>
      <c r="G185" s="394"/>
      <c r="H185" s="394"/>
      <c r="I185" s="395"/>
      <c r="J185" s="395"/>
      <c r="K185" s="395"/>
      <c r="L185" s="395"/>
      <c r="M185" s="399"/>
      <c r="N185" s="395"/>
      <c r="O185" s="389"/>
      <c r="P185" s="390"/>
      <c r="Q185" s="393"/>
    </row>
    <row r="186" spans="2:17" s="392" customFormat="1" x14ac:dyDescent="0.25">
      <c r="B186" s="393"/>
      <c r="C186" s="393"/>
      <c r="E186" s="393"/>
      <c r="F186" s="394"/>
      <c r="G186" s="394"/>
      <c r="H186" s="394"/>
      <c r="I186" s="395"/>
      <c r="J186" s="395"/>
      <c r="K186" s="395"/>
      <c r="L186" s="395"/>
      <c r="M186" s="399"/>
      <c r="N186" s="395"/>
      <c r="O186" s="389"/>
      <c r="P186" s="390"/>
      <c r="Q186" s="393"/>
    </row>
    <row r="187" spans="2:17" s="392" customFormat="1" x14ac:dyDescent="0.25">
      <c r="B187" s="393"/>
      <c r="C187" s="393"/>
      <c r="E187" s="393"/>
      <c r="F187" s="394"/>
      <c r="G187" s="394"/>
      <c r="H187" s="394"/>
      <c r="I187" s="395"/>
      <c r="J187" s="395"/>
      <c r="K187" s="395"/>
      <c r="L187" s="395"/>
      <c r="M187" s="399"/>
      <c r="N187" s="395"/>
      <c r="O187" s="389"/>
      <c r="P187" s="390"/>
      <c r="Q187" s="393"/>
    </row>
    <row r="188" spans="2:17" s="392" customFormat="1" x14ac:dyDescent="0.25">
      <c r="B188" s="393"/>
      <c r="C188" s="393"/>
      <c r="E188" s="393"/>
      <c r="F188" s="394"/>
      <c r="G188" s="394"/>
      <c r="H188" s="394"/>
      <c r="I188" s="395"/>
      <c r="J188" s="395"/>
      <c r="K188" s="395"/>
      <c r="L188" s="395"/>
      <c r="M188" s="399"/>
      <c r="N188" s="395"/>
      <c r="O188" s="389"/>
      <c r="P188" s="390"/>
      <c r="Q188" s="393"/>
    </row>
    <row r="189" spans="2:17" s="392" customFormat="1" x14ac:dyDescent="0.25">
      <c r="B189" s="393"/>
      <c r="C189" s="393"/>
      <c r="E189" s="393"/>
      <c r="F189" s="394"/>
      <c r="G189" s="394"/>
      <c r="H189" s="394"/>
      <c r="I189" s="395"/>
      <c r="J189" s="395"/>
      <c r="K189" s="395"/>
      <c r="L189" s="395"/>
      <c r="M189" s="399"/>
      <c r="N189" s="395"/>
      <c r="O189" s="389"/>
      <c r="P189" s="390"/>
      <c r="Q189" s="393"/>
    </row>
    <row r="190" spans="2:17" s="392" customFormat="1" x14ac:dyDescent="0.25">
      <c r="B190" s="393"/>
      <c r="C190" s="393"/>
      <c r="E190" s="393"/>
      <c r="F190" s="394"/>
      <c r="G190" s="394"/>
      <c r="H190" s="394"/>
      <c r="I190" s="395"/>
      <c r="J190" s="395"/>
      <c r="K190" s="395"/>
      <c r="L190" s="395"/>
      <c r="M190" s="399"/>
      <c r="N190" s="395"/>
      <c r="O190" s="389"/>
      <c r="P190" s="390"/>
      <c r="Q190" s="393"/>
    </row>
    <row r="191" spans="2:17" s="392" customFormat="1" x14ac:dyDescent="0.25">
      <c r="B191" s="393"/>
      <c r="C191" s="393"/>
      <c r="E191" s="393"/>
      <c r="F191" s="394"/>
      <c r="G191" s="394"/>
      <c r="H191" s="394"/>
      <c r="I191" s="395"/>
      <c r="J191" s="395"/>
      <c r="K191" s="395"/>
      <c r="L191" s="395"/>
      <c r="M191" s="399"/>
      <c r="N191" s="395"/>
      <c r="O191" s="389"/>
      <c r="P191" s="390"/>
      <c r="Q191" s="393"/>
    </row>
    <row r="192" spans="2:17" s="392" customFormat="1" x14ac:dyDescent="0.25">
      <c r="B192" s="393"/>
      <c r="C192" s="393"/>
      <c r="E192" s="393"/>
      <c r="F192" s="394"/>
      <c r="G192" s="394"/>
      <c r="H192" s="394"/>
      <c r="I192" s="395"/>
      <c r="J192" s="395"/>
      <c r="K192" s="395"/>
      <c r="L192" s="395"/>
      <c r="M192" s="399"/>
      <c r="N192" s="395"/>
      <c r="O192" s="389"/>
      <c r="P192" s="390"/>
      <c r="Q192" s="393"/>
    </row>
    <row r="193" spans="2:17" s="392" customFormat="1" x14ac:dyDescent="0.25">
      <c r="B193" s="393"/>
      <c r="C193" s="393"/>
      <c r="E193" s="393"/>
      <c r="F193" s="394"/>
      <c r="G193" s="394"/>
      <c r="H193" s="394"/>
      <c r="I193" s="395"/>
      <c r="J193" s="395"/>
      <c r="K193" s="395"/>
      <c r="L193" s="395"/>
      <c r="M193" s="399"/>
      <c r="N193" s="395"/>
      <c r="O193" s="389"/>
      <c r="P193" s="390"/>
      <c r="Q193" s="393"/>
    </row>
    <row r="194" spans="2:17" s="392" customFormat="1" x14ac:dyDescent="0.25">
      <c r="B194" s="393"/>
      <c r="C194" s="393"/>
      <c r="E194" s="393"/>
      <c r="F194" s="394"/>
      <c r="G194" s="394"/>
      <c r="H194" s="394"/>
      <c r="I194" s="395"/>
      <c r="J194" s="395"/>
      <c r="K194" s="395"/>
      <c r="L194" s="395"/>
      <c r="M194" s="399"/>
      <c r="N194" s="395"/>
      <c r="O194" s="389"/>
      <c r="P194" s="390"/>
      <c r="Q194" s="393"/>
    </row>
    <row r="195" spans="2:17" s="392" customFormat="1" x14ac:dyDescent="0.25">
      <c r="B195" s="393"/>
      <c r="C195" s="393"/>
      <c r="E195" s="393"/>
      <c r="F195" s="394"/>
      <c r="G195" s="394"/>
      <c r="H195" s="394"/>
      <c r="I195" s="395"/>
      <c r="J195" s="395"/>
      <c r="K195" s="395"/>
      <c r="L195" s="395"/>
      <c r="M195" s="399"/>
      <c r="N195" s="395"/>
      <c r="O195" s="389"/>
      <c r="P195" s="390"/>
      <c r="Q195" s="393"/>
    </row>
    <row r="196" spans="2:17" s="392" customFormat="1" x14ac:dyDescent="0.25">
      <c r="B196" s="393"/>
      <c r="C196" s="393"/>
      <c r="E196" s="393"/>
      <c r="F196" s="394"/>
      <c r="G196" s="394"/>
      <c r="H196" s="394"/>
      <c r="I196" s="395"/>
      <c r="J196" s="395"/>
      <c r="K196" s="395"/>
      <c r="L196" s="395"/>
      <c r="M196" s="399"/>
      <c r="N196" s="395"/>
      <c r="O196" s="389"/>
      <c r="P196" s="390"/>
      <c r="Q196" s="393"/>
    </row>
    <row r="197" spans="2:17" s="392" customFormat="1" x14ac:dyDescent="0.25">
      <c r="B197" s="393"/>
      <c r="C197" s="393"/>
      <c r="E197" s="393"/>
      <c r="F197" s="394"/>
      <c r="G197" s="394"/>
      <c r="H197" s="394"/>
      <c r="I197" s="395"/>
      <c r="J197" s="395"/>
      <c r="K197" s="395"/>
      <c r="L197" s="395"/>
      <c r="M197" s="399"/>
      <c r="N197" s="395"/>
      <c r="O197" s="389"/>
      <c r="P197" s="390"/>
      <c r="Q197" s="393"/>
    </row>
    <row r="198" spans="2:17" s="392" customFormat="1" x14ac:dyDescent="0.25">
      <c r="B198" s="393"/>
      <c r="C198" s="393"/>
      <c r="E198" s="393"/>
      <c r="F198" s="394"/>
      <c r="G198" s="394"/>
      <c r="H198" s="394"/>
      <c r="I198" s="395"/>
      <c r="J198" s="395"/>
      <c r="K198" s="395"/>
      <c r="L198" s="395"/>
      <c r="M198" s="399"/>
      <c r="N198" s="395"/>
      <c r="O198" s="389"/>
      <c r="P198" s="390"/>
      <c r="Q198" s="393"/>
    </row>
    <row r="199" spans="2:17" s="392" customFormat="1" x14ac:dyDescent="0.25">
      <c r="B199" s="393"/>
      <c r="C199" s="393"/>
      <c r="E199" s="393"/>
      <c r="F199" s="394"/>
      <c r="G199" s="394"/>
      <c r="H199" s="394"/>
      <c r="I199" s="395"/>
      <c r="J199" s="395"/>
      <c r="K199" s="395"/>
      <c r="L199" s="395"/>
      <c r="M199" s="399"/>
      <c r="N199" s="395"/>
      <c r="O199" s="389"/>
      <c r="P199" s="390"/>
      <c r="Q199" s="393"/>
    </row>
    <row r="200" spans="2:17" s="392" customFormat="1" x14ac:dyDescent="0.25">
      <c r="B200" s="393"/>
      <c r="C200" s="393"/>
      <c r="E200" s="393"/>
      <c r="F200" s="394"/>
      <c r="G200" s="394"/>
      <c r="H200" s="394"/>
      <c r="I200" s="395"/>
      <c r="J200" s="395"/>
      <c r="K200" s="395"/>
      <c r="L200" s="395"/>
      <c r="M200" s="399"/>
      <c r="N200" s="395"/>
      <c r="O200" s="389"/>
      <c r="P200" s="390"/>
      <c r="Q200" s="393"/>
    </row>
    <row r="201" spans="2:17" s="392" customFormat="1" x14ac:dyDescent="0.25">
      <c r="B201" s="393"/>
      <c r="C201" s="393"/>
      <c r="E201" s="393"/>
      <c r="F201" s="394"/>
      <c r="G201" s="394"/>
      <c r="H201" s="394"/>
      <c r="I201" s="395"/>
      <c r="J201" s="395"/>
      <c r="K201" s="395"/>
      <c r="L201" s="395"/>
      <c r="M201" s="399"/>
      <c r="N201" s="395"/>
      <c r="O201" s="389"/>
      <c r="P201" s="390"/>
      <c r="Q201" s="393"/>
    </row>
    <row r="202" spans="2:17" s="392" customFormat="1" x14ac:dyDescent="0.25">
      <c r="B202" s="393"/>
      <c r="C202" s="393"/>
      <c r="E202" s="393"/>
      <c r="F202" s="394"/>
      <c r="G202" s="394"/>
      <c r="H202" s="394"/>
      <c r="I202" s="395"/>
      <c r="J202" s="395"/>
      <c r="K202" s="395"/>
      <c r="L202" s="395"/>
      <c r="M202" s="399"/>
      <c r="N202" s="395"/>
      <c r="O202" s="389"/>
      <c r="P202" s="390"/>
      <c r="Q202" s="393"/>
    </row>
    <row r="203" spans="2:17" s="392" customFormat="1" x14ac:dyDescent="0.25">
      <c r="B203" s="393"/>
      <c r="C203" s="393"/>
      <c r="E203" s="393"/>
      <c r="F203" s="394"/>
      <c r="G203" s="394"/>
      <c r="H203" s="394"/>
      <c r="I203" s="395"/>
      <c r="J203" s="395"/>
      <c r="K203" s="395"/>
      <c r="L203" s="395"/>
      <c r="M203" s="399"/>
      <c r="N203" s="395"/>
      <c r="O203" s="389"/>
      <c r="P203" s="390"/>
      <c r="Q203" s="393"/>
    </row>
    <row r="204" spans="2:17" s="392" customFormat="1" x14ac:dyDescent="0.25">
      <c r="B204" s="393"/>
      <c r="C204" s="393"/>
      <c r="E204" s="393"/>
      <c r="F204" s="394"/>
      <c r="G204" s="394"/>
      <c r="H204" s="394"/>
      <c r="I204" s="395"/>
      <c r="J204" s="395"/>
      <c r="K204" s="395"/>
      <c r="L204" s="395"/>
      <c r="M204" s="399"/>
      <c r="N204" s="395"/>
      <c r="O204" s="389"/>
      <c r="P204" s="390"/>
      <c r="Q204" s="393"/>
    </row>
    <row r="205" spans="2:17" s="392" customFormat="1" x14ac:dyDescent="0.25">
      <c r="B205" s="393"/>
      <c r="C205" s="393"/>
      <c r="E205" s="393"/>
      <c r="F205" s="394"/>
      <c r="G205" s="394"/>
      <c r="H205" s="394"/>
      <c r="I205" s="395"/>
      <c r="J205" s="395"/>
      <c r="K205" s="395"/>
      <c r="L205" s="395"/>
      <c r="M205" s="399"/>
      <c r="N205" s="395"/>
      <c r="O205" s="389"/>
      <c r="P205" s="390"/>
      <c r="Q205" s="393"/>
    </row>
    <row r="206" spans="2:17" s="392" customFormat="1" x14ac:dyDescent="0.25">
      <c r="B206" s="393"/>
      <c r="C206" s="393"/>
      <c r="E206" s="393"/>
      <c r="F206" s="394"/>
      <c r="G206" s="394"/>
      <c r="H206" s="394"/>
      <c r="I206" s="395"/>
      <c r="J206" s="395"/>
      <c r="K206" s="395"/>
      <c r="L206" s="395"/>
      <c r="M206" s="399"/>
      <c r="N206" s="395"/>
      <c r="O206" s="389"/>
      <c r="P206" s="390"/>
      <c r="Q206" s="393"/>
    </row>
    <row r="207" spans="2:17" s="392" customFormat="1" x14ac:dyDescent="0.25">
      <c r="B207" s="393"/>
      <c r="C207" s="393"/>
      <c r="E207" s="393"/>
      <c r="F207" s="394"/>
      <c r="G207" s="394"/>
      <c r="H207" s="394"/>
      <c r="I207" s="395"/>
      <c r="J207" s="395"/>
      <c r="K207" s="395"/>
      <c r="L207" s="395"/>
      <c r="M207" s="399"/>
      <c r="N207" s="395"/>
      <c r="O207" s="389"/>
      <c r="P207" s="390"/>
      <c r="Q207" s="393"/>
    </row>
    <row r="208" spans="2:17" s="392" customFormat="1" x14ac:dyDescent="0.25">
      <c r="B208" s="393"/>
      <c r="C208" s="393"/>
      <c r="E208" s="393"/>
      <c r="F208" s="394"/>
      <c r="G208" s="394"/>
      <c r="H208" s="394"/>
      <c r="I208" s="395"/>
      <c r="J208" s="395"/>
      <c r="K208" s="395"/>
      <c r="L208" s="395"/>
      <c r="M208" s="399"/>
      <c r="N208" s="395"/>
      <c r="O208" s="389"/>
      <c r="P208" s="390"/>
      <c r="Q208" s="393"/>
    </row>
    <row r="209" spans="2:17" s="392" customFormat="1" x14ac:dyDescent="0.25">
      <c r="B209" s="393"/>
      <c r="C209" s="393"/>
      <c r="E209" s="393"/>
      <c r="F209" s="394"/>
      <c r="G209" s="394"/>
      <c r="H209" s="394"/>
      <c r="I209" s="395"/>
      <c r="J209" s="395"/>
      <c r="K209" s="395"/>
      <c r="L209" s="395"/>
      <c r="M209" s="399"/>
      <c r="N209" s="395"/>
      <c r="O209" s="389"/>
      <c r="P209" s="390"/>
      <c r="Q209" s="393"/>
    </row>
    <row r="210" spans="2:17" s="392" customFormat="1" x14ac:dyDescent="0.25">
      <c r="B210" s="393"/>
      <c r="C210" s="393"/>
      <c r="E210" s="393"/>
      <c r="F210" s="394"/>
      <c r="G210" s="394"/>
      <c r="H210" s="394"/>
      <c r="I210" s="395"/>
      <c r="J210" s="395"/>
      <c r="K210" s="395"/>
      <c r="L210" s="395"/>
      <c r="M210" s="399"/>
      <c r="N210" s="395"/>
      <c r="O210" s="389"/>
      <c r="P210" s="390"/>
      <c r="Q210" s="393"/>
    </row>
    <row r="211" spans="2:17" s="392" customFormat="1" x14ac:dyDescent="0.25">
      <c r="B211" s="393"/>
      <c r="C211" s="393"/>
      <c r="E211" s="393"/>
      <c r="F211" s="394"/>
      <c r="G211" s="394"/>
      <c r="H211" s="394"/>
      <c r="I211" s="395"/>
      <c r="J211" s="395"/>
      <c r="K211" s="395"/>
      <c r="L211" s="395"/>
      <c r="M211" s="399"/>
      <c r="N211" s="395"/>
      <c r="O211" s="389"/>
      <c r="P211" s="390"/>
      <c r="Q211" s="393"/>
    </row>
    <row r="212" spans="2:17" s="392" customFormat="1" x14ac:dyDescent="0.25">
      <c r="B212" s="393"/>
      <c r="C212" s="393"/>
      <c r="E212" s="393"/>
      <c r="F212" s="394"/>
      <c r="G212" s="394"/>
      <c r="H212" s="394"/>
      <c r="I212" s="395"/>
      <c r="J212" s="395"/>
      <c r="K212" s="395"/>
      <c r="L212" s="395"/>
      <c r="M212" s="399"/>
      <c r="N212" s="395"/>
      <c r="O212" s="389"/>
      <c r="P212" s="390"/>
      <c r="Q212" s="393"/>
    </row>
    <row r="213" spans="2:17" s="392" customFormat="1" x14ac:dyDescent="0.25">
      <c r="B213" s="393"/>
      <c r="C213" s="393"/>
      <c r="E213" s="393"/>
      <c r="F213" s="394"/>
      <c r="G213" s="394"/>
      <c r="H213" s="394"/>
      <c r="I213" s="395"/>
      <c r="J213" s="395"/>
      <c r="K213" s="395"/>
      <c r="L213" s="395"/>
      <c r="M213" s="399"/>
      <c r="N213" s="395"/>
      <c r="O213" s="389"/>
      <c r="P213" s="390"/>
      <c r="Q213" s="393"/>
    </row>
    <row r="214" spans="2:17" s="392" customFormat="1" x14ac:dyDescent="0.25">
      <c r="B214" s="393"/>
      <c r="C214" s="393"/>
      <c r="E214" s="393"/>
      <c r="F214" s="394"/>
      <c r="G214" s="394"/>
      <c r="H214" s="394"/>
      <c r="I214" s="395"/>
      <c r="J214" s="395"/>
      <c r="K214" s="395"/>
      <c r="L214" s="395"/>
      <c r="M214" s="399"/>
      <c r="N214" s="395"/>
      <c r="O214" s="389"/>
      <c r="P214" s="390"/>
      <c r="Q214" s="393"/>
    </row>
    <row r="215" spans="2:17" s="392" customFormat="1" x14ac:dyDescent="0.25">
      <c r="B215" s="393"/>
      <c r="C215" s="393"/>
      <c r="E215" s="393"/>
      <c r="F215" s="394"/>
      <c r="G215" s="394"/>
      <c r="H215" s="394"/>
      <c r="I215" s="395"/>
      <c r="J215" s="395"/>
      <c r="K215" s="395"/>
      <c r="L215" s="395"/>
      <c r="M215" s="399"/>
      <c r="N215" s="395"/>
      <c r="O215" s="389"/>
      <c r="P215" s="390"/>
      <c r="Q215" s="393"/>
    </row>
    <row r="216" spans="2:17" s="392" customFormat="1" x14ac:dyDescent="0.25">
      <c r="B216" s="393"/>
      <c r="C216" s="393"/>
      <c r="E216" s="393"/>
      <c r="F216" s="394"/>
      <c r="G216" s="394"/>
      <c r="H216" s="394"/>
      <c r="I216" s="395"/>
      <c r="J216" s="395"/>
      <c r="K216" s="395"/>
      <c r="L216" s="395"/>
      <c r="M216" s="399"/>
      <c r="N216" s="395"/>
      <c r="O216" s="389"/>
      <c r="P216" s="390"/>
      <c r="Q216" s="393"/>
    </row>
    <row r="217" spans="2:17" s="392" customFormat="1" x14ac:dyDescent="0.25">
      <c r="B217" s="393"/>
      <c r="C217" s="393"/>
      <c r="E217" s="393"/>
      <c r="F217" s="394"/>
      <c r="G217" s="394"/>
      <c r="H217" s="394"/>
      <c r="I217" s="395"/>
      <c r="J217" s="395"/>
      <c r="K217" s="395"/>
      <c r="L217" s="395"/>
      <c r="M217" s="399"/>
      <c r="N217" s="395"/>
      <c r="O217" s="389"/>
      <c r="P217" s="390"/>
      <c r="Q217" s="393"/>
    </row>
    <row r="218" spans="2:17" s="392" customFormat="1" x14ac:dyDescent="0.25">
      <c r="B218" s="393"/>
      <c r="C218" s="393"/>
      <c r="E218" s="393"/>
      <c r="F218" s="394"/>
      <c r="G218" s="394"/>
      <c r="H218" s="394"/>
      <c r="I218" s="395"/>
      <c r="J218" s="395"/>
      <c r="K218" s="395"/>
      <c r="L218" s="395"/>
      <c r="M218" s="399"/>
      <c r="N218" s="395"/>
      <c r="O218" s="389"/>
      <c r="P218" s="390"/>
      <c r="Q218" s="393"/>
    </row>
    <row r="219" spans="2:17" s="392" customFormat="1" x14ac:dyDescent="0.25">
      <c r="B219" s="393"/>
      <c r="C219" s="393"/>
      <c r="E219" s="393"/>
      <c r="F219" s="394"/>
      <c r="G219" s="394"/>
      <c r="H219" s="394"/>
      <c r="I219" s="395"/>
      <c r="J219" s="395"/>
      <c r="K219" s="395"/>
      <c r="L219" s="395"/>
      <c r="M219" s="399"/>
      <c r="N219" s="395"/>
      <c r="O219" s="389"/>
      <c r="P219" s="390"/>
      <c r="Q219" s="393"/>
    </row>
    <row r="220" spans="2:17" s="392" customFormat="1" x14ac:dyDescent="0.25">
      <c r="B220" s="393"/>
      <c r="C220" s="393"/>
      <c r="E220" s="393"/>
      <c r="F220" s="394"/>
      <c r="G220" s="394"/>
      <c r="H220" s="394"/>
      <c r="I220" s="395"/>
      <c r="J220" s="395"/>
      <c r="K220" s="395"/>
      <c r="L220" s="395"/>
      <c r="M220" s="399"/>
      <c r="N220" s="395"/>
      <c r="O220" s="389"/>
      <c r="P220" s="390"/>
      <c r="Q220" s="393"/>
    </row>
    <row r="221" spans="2:17" s="392" customFormat="1" x14ac:dyDescent="0.25">
      <c r="B221" s="393"/>
      <c r="C221" s="393"/>
      <c r="E221" s="393"/>
      <c r="F221" s="394"/>
      <c r="G221" s="394"/>
      <c r="H221" s="394"/>
      <c r="I221" s="395"/>
      <c r="J221" s="395"/>
      <c r="K221" s="395"/>
      <c r="L221" s="395"/>
      <c r="M221" s="399"/>
      <c r="N221" s="395"/>
      <c r="O221" s="389"/>
      <c r="P221" s="390"/>
      <c r="Q221" s="393"/>
    </row>
    <row r="222" spans="2:17" s="392" customFormat="1" x14ac:dyDescent="0.25">
      <c r="B222" s="393"/>
      <c r="C222" s="393"/>
      <c r="E222" s="393"/>
      <c r="F222" s="394"/>
      <c r="G222" s="394"/>
      <c r="H222" s="394"/>
      <c r="I222" s="395"/>
      <c r="J222" s="395"/>
      <c r="K222" s="395"/>
      <c r="L222" s="395"/>
      <c r="M222" s="399"/>
      <c r="N222" s="395"/>
      <c r="O222" s="389"/>
      <c r="P222" s="390"/>
      <c r="Q222" s="393"/>
    </row>
    <row r="223" spans="2:17" s="392" customFormat="1" x14ac:dyDescent="0.25">
      <c r="B223" s="393"/>
      <c r="C223" s="393"/>
      <c r="E223" s="393"/>
      <c r="F223" s="394"/>
      <c r="G223" s="394"/>
      <c r="H223" s="394"/>
      <c r="I223" s="395"/>
      <c r="J223" s="395"/>
      <c r="K223" s="395"/>
      <c r="L223" s="395"/>
      <c r="M223" s="399"/>
      <c r="N223" s="395"/>
      <c r="O223" s="389"/>
      <c r="P223" s="390"/>
      <c r="Q223" s="393"/>
    </row>
    <row r="224" spans="2:17" s="392" customFormat="1" x14ac:dyDescent="0.25">
      <c r="B224" s="393"/>
      <c r="C224" s="393"/>
      <c r="E224" s="393"/>
      <c r="F224" s="394"/>
      <c r="G224" s="394"/>
      <c r="H224" s="394"/>
      <c r="I224" s="395"/>
      <c r="J224" s="395"/>
      <c r="K224" s="395"/>
      <c r="L224" s="395"/>
      <c r="M224" s="399"/>
      <c r="N224" s="395"/>
      <c r="O224" s="389"/>
      <c r="P224" s="390"/>
      <c r="Q224" s="393"/>
    </row>
    <row r="225" spans="2:17" s="392" customFormat="1" x14ac:dyDescent="0.25">
      <c r="B225" s="393"/>
      <c r="C225" s="393"/>
      <c r="E225" s="393"/>
      <c r="F225" s="394"/>
      <c r="G225" s="394"/>
      <c r="H225" s="394"/>
      <c r="I225" s="395"/>
      <c r="J225" s="395"/>
      <c r="K225" s="395"/>
      <c r="L225" s="395"/>
      <c r="M225" s="399"/>
      <c r="N225" s="395"/>
      <c r="O225" s="389"/>
      <c r="P225" s="390"/>
      <c r="Q225" s="393"/>
    </row>
    <row r="226" spans="2:17" s="392" customFormat="1" x14ac:dyDescent="0.25">
      <c r="B226" s="393"/>
      <c r="C226" s="393"/>
      <c r="E226" s="393"/>
      <c r="F226" s="394"/>
      <c r="G226" s="394"/>
      <c r="H226" s="394"/>
      <c r="I226" s="395"/>
      <c r="J226" s="395"/>
      <c r="K226" s="395"/>
      <c r="L226" s="395"/>
      <c r="M226" s="399"/>
      <c r="N226" s="395"/>
      <c r="O226" s="389"/>
      <c r="P226" s="390"/>
      <c r="Q226" s="393"/>
    </row>
    <row r="227" spans="2:17" s="392" customFormat="1" x14ac:dyDescent="0.25">
      <c r="B227" s="393"/>
      <c r="C227" s="393"/>
      <c r="E227" s="393"/>
      <c r="F227" s="394"/>
      <c r="G227" s="394"/>
      <c r="H227" s="394"/>
      <c r="I227" s="395"/>
      <c r="J227" s="395"/>
      <c r="K227" s="395"/>
      <c r="L227" s="395"/>
      <c r="M227" s="399"/>
      <c r="N227" s="395"/>
      <c r="O227" s="389"/>
      <c r="P227" s="390"/>
      <c r="Q227" s="393"/>
    </row>
    <row r="228" spans="2:17" s="392" customFormat="1" x14ac:dyDescent="0.25">
      <c r="B228" s="393"/>
      <c r="C228" s="393"/>
      <c r="E228" s="393"/>
      <c r="F228" s="394"/>
      <c r="G228" s="394"/>
      <c r="H228" s="394"/>
      <c r="I228" s="395"/>
      <c r="J228" s="395"/>
      <c r="K228" s="395"/>
      <c r="L228" s="395"/>
      <c r="M228" s="399"/>
      <c r="N228" s="395"/>
      <c r="O228" s="389"/>
      <c r="P228" s="390"/>
      <c r="Q228" s="393"/>
    </row>
    <row r="229" spans="2:17" s="392" customFormat="1" x14ac:dyDescent="0.25">
      <c r="B229" s="393"/>
      <c r="C229" s="393"/>
      <c r="E229" s="393"/>
      <c r="F229" s="394"/>
      <c r="G229" s="394"/>
      <c r="H229" s="394"/>
      <c r="I229" s="395"/>
      <c r="J229" s="395"/>
      <c r="K229" s="395"/>
      <c r="L229" s="395"/>
      <c r="M229" s="399"/>
      <c r="N229" s="395"/>
      <c r="O229" s="389"/>
      <c r="P229" s="390"/>
      <c r="Q229" s="393"/>
    </row>
    <row r="230" spans="2:17" s="392" customFormat="1" x14ac:dyDescent="0.25">
      <c r="B230" s="393"/>
      <c r="C230" s="393"/>
      <c r="E230" s="393"/>
      <c r="F230" s="394"/>
      <c r="G230" s="394"/>
      <c r="H230" s="394"/>
      <c r="I230" s="395"/>
      <c r="J230" s="395"/>
      <c r="K230" s="395"/>
      <c r="L230" s="395"/>
      <c r="M230" s="399"/>
      <c r="N230" s="395"/>
      <c r="O230" s="389"/>
      <c r="P230" s="390"/>
      <c r="Q230" s="393"/>
    </row>
    <row r="231" spans="2:17" s="392" customFormat="1" x14ac:dyDescent="0.25">
      <c r="B231" s="393"/>
      <c r="C231" s="393"/>
      <c r="E231" s="393"/>
      <c r="F231" s="394"/>
      <c r="G231" s="394"/>
      <c r="H231" s="394"/>
      <c r="I231" s="395"/>
      <c r="J231" s="395"/>
      <c r="K231" s="395"/>
      <c r="L231" s="395"/>
      <c r="M231" s="399"/>
      <c r="N231" s="395"/>
      <c r="O231" s="389"/>
      <c r="P231" s="390"/>
      <c r="Q231" s="393"/>
    </row>
    <row r="232" spans="2:17" s="392" customFormat="1" x14ac:dyDescent="0.25">
      <c r="B232" s="393"/>
      <c r="C232" s="393"/>
      <c r="E232" s="393"/>
      <c r="F232" s="394"/>
      <c r="G232" s="394"/>
      <c r="H232" s="394"/>
      <c r="I232" s="395"/>
      <c r="J232" s="395"/>
      <c r="K232" s="395"/>
      <c r="L232" s="395"/>
      <c r="M232" s="399"/>
      <c r="N232" s="395"/>
      <c r="O232" s="389"/>
      <c r="P232" s="390"/>
      <c r="Q232" s="393"/>
    </row>
    <row r="233" spans="2:17" s="392" customFormat="1" x14ac:dyDescent="0.25">
      <c r="B233" s="393"/>
      <c r="C233" s="393"/>
      <c r="E233" s="393"/>
      <c r="F233" s="394"/>
      <c r="G233" s="394"/>
      <c r="H233" s="394"/>
      <c r="I233" s="395"/>
      <c r="J233" s="395"/>
      <c r="K233" s="395"/>
      <c r="L233" s="395"/>
      <c r="M233" s="399"/>
      <c r="N233" s="395"/>
      <c r="O233" s="389"/>
      <c r="P233" s="390"/>
      <c r="Q233" s="393"/>
    </row>
    <row r="234" spans="2:17" s="392" customFormat="1" x14ac:dyDescent="0.25">
      <c r="B234" s="393"/>
      <c r="C234" s="393"/>
      <c r="E234" s="393"/>
      <c r="F234" s="394"/>
      <c r="G234" s="394"/>
      <c r="H234" s="394"/>
      <c r="I234" s="395"/>
      <c r="J234" s="395"/>
      <c r="K234" s="395"/>
      <c r="L234" s="395"/>
      <c r="M234" s="399"/>
      <c r="N234" s="395"/>
      <c r="O234" s="389"/>
      <c r="P234" s="390"/>
      <c r="Q234" s="393"/>
    </row>
    <row r="235" spans="2:17" s="392" customFormat="1" x14ac:dyDescent="0.25">
      <c r="B235" s="393"/>
      <c r="C235" s="393"/>
      <c r="E235" s="393"/>
      <c r="F235" s="394"/>
      <c r="G235" s="394"/>
      <c r="H235" s="394"/>
      <c r="I235" s="395"/>
      <c r="J235" s="395"/>
      <c r="K235" s="395"/>
      <c r="L235" s="395"/>
      <c r="M235" s="399"/>
      <c r="N235" s="395"/>
      <c r="O235" s="389"/>
      <c r="P235" s="390"/>
      <c r="Q235" s="393"/>
    </row>
    <row r="236" spans="2:17" s="392" customFormat="1" x14ac:dyDescent="0.25">
      <c r="B236" s="393"/>
      <c r="C236" s="393"/>
      <c r="E236" s="393"/>
      <c r="F236" s="394"/>
      <c r="G236" s="394"/>
      <c r="H236" s="394"/>
      <c r="I236" s="395"/>
      <c r="J236" s="395"/>
      <c r="K236" s="395"/>
      <c r="L236" s="395"/>
      <c r="M236" s="399"/>
      <c r="N236" s="395"/>
      <c r="O236" s="389"/>
      <c r="P236" s="390"/>
      <c r="Q236" s="393"/>
    </row>
    <row r="237" spans="2:17" s="392" customFormat="1" x14ac:dyDescent="0.25">
      <c r="B237" s="393"/>
      <c r="C237" s="393"/>
      <c r="E237" s="393"/>
      <c r="F237" s="394"/>
      <c r="G237" s="394"/>
      <c r="H237" s="394"/>
      <c r="I237" s="395"/>
      <c r="J237" s="395"/>
      <c r="K237" s="395"/>
      <c r="L237" s="395"/>
      <c r="M237" s="399"/>
      <c r="N237" s="395"/>
      <c r="O237" s="389"/>
      <c r="P237" s="390"/>
      <c r="Q237" s="393"/>
    </row>
    <row r="238" spans="2:17" s="392" customFormat="1" x14ac:dyDescent="0.25">
      <c r="B238" s="393"/>
      <c r="C238" s="393"/>
      <c r="E238" s="393"/>
      <c r="F238" s="394"/>
      <c r="G238" s="394"/>
      <c r="H238" s="394"/>
      <c r="I238" s="395"/>
      <c r="J238" s="395"/>
      <c r="K238" s="395"/>
      <c r="L238" s="395"/>
      <c r="M238" s="399"/>
      <c r="N238" s="395"/>
      <c r="O238" s="389"/>
      <c r="P238" s="390"/>
      <c r="Q238" s="393"/>
    </row>
    <row r="239" spans="2:17" s="392" customFormat="1" x14ac:dyDescent="0.25">
      <c r="B239" s="393"/>
      <c r="C239" s="393"/>
      <c r="E239" s="393"/>
      <c r="F239" s="394"/>
      <c r="G239" s="394"/>
      <c r="H239" s="394"/>
      <c r="I239" s="395"/>
      <c r="J239" s="395"/>
      <c r="K239" s="395"/>
      <c r="L239" s="395"/>
      <c r="M239" s="399"/>
      <c r="N239" s="395"/>
      <c r="O239" s="389"/>
      <c r="P239" s="390"/>
      <c r="Q239" s="393"/>
    </row>
    <row r="240" spans="2:17" s="392" customFormat="1" x14ac:dyDescent="0.25">
      <c r="B240" s="393"/>
      <c r="C240" s="393"/>
      <c r="E240" s="393"/>
      <c r="F240" s="394"/>
      <c r="G240" s="394"/>
      <c r="H240" s="394"/>
      <c r="I240" s="395"/>
      <c r="J240" s="395"/>
      <c r="K240" s="395"/>
      <c r="L240" s="395"/>
      <c r="M240" s="399"/>
      <c r="N240" s="395"/>
      <c r="O240" s="389"/>
      <c r="P240" s="390"/>
      <c r="Q240" s="393"/>
    </row>
    <row r="241" spans="2:17" s="392" customFormat="1" x14ac:dyDescent="0.25">
      <c r="B241" s="393"/>
      <c r="C241" s="393"/>
      <c r="E241" s="393"/>
      <c r="F241" s="394"/>
      <c r="G241" s="394"/>
      <c r="H241" s="394"/>
      <c r="I241" s="395"/>
      <c r="J241" s="395"/>
      <c r="K241" s="395"/>
      <c r="L241" s="395"/>
      <c r="M241" s="399"/>
      <c r="N241" s="395"/>
      <c r="O241" s="389"/>
      <c r="P241" s="390"/>
      <c r="Q241" s="393"/>
    </row>
    <row r="242" spans="2:17" s="392" customFormat="1" x14ac:dyDescent="0.25">
      <c r="B242" s="393"/>
      <c r="C242" s="393"/>
      <c r="E242" s="393"/>
      <c r="F242" s="394"/>
      <c r="G242" s="394"/>
      <c r="H242" s="394"/>
      <c r="I242" s="395"/>
      <c r="J242" s="395"/>
      <c r="K242" s="395"/>
      <c r="L242" s="395"/>
      <c r="M242" s="399"/>
      <c r="N242" s="395"/>
      <c r="O242" s="389"/>
      <c r="P242" s="390"/>
      <c r="Q242" s="393"/>
    </row>
    <row r="243" spans="2:17" s="392" customFormat="1" x14ac:dyDescent="0.25">
      <c r="B243" s="393"/>
      <c r="C243" s="393"/>
      <c r="E243" s="393"/>
      <c r="F243" s="394"/>
      <c r="G243" s="394"/>
      <c r="H243" s="394"/>
      <c r="I243" s="395"/>
      <c r="J243" s="395"/>
      <c r="K243" s="395"/>
      <c r="L243" s="395"/>
      <c r="M243" s="399"/>
      <c r="N243" s="395"/>
      <c r="O243" s="389"/>
      <c r="P243" s="390"/>
      <c r="Q243" s="393"/>
    </row>
    <row r="244" spans="2:17" s="392" customFormat="1" x14ac:dyDescent="0.25">
      <c r="B244" s="393"/>
      <c r="C244" s="393"/>
      <c r="E244" s="393"/>
      <c r="F244" s="394"/>
      <c r="G244" s="394"/>
      <c r="H244" s="394"/>
      <c r="I244" s="395"/>
      <c r="J244" s="395"/>
      <c r="K244" s="395"/>
      <c r="L244" s="395"/>
      <c r="M244" s="399"/>
      <c r="N244" s="395"/>
      <c r="O244" s="389"/>
      <c r="P244" s="390"/>
      <c r="Q244" s="393"/>
    </row>
    <row r="245" spans="2:17" s="392" customFormat="1" x14ac:dyDescent="0.25">
      <c r="B245" s="393"/>
      <c r="C245" s="393"/>
      <c r="E245" s="393"/>
      <c r="F245" s="394"/>
      <c r="G245" s="394"/>
      <c r="H245" s="394"/>
      <c r="I245" s="395"/>
      <c r="J245" s="395"/>
      <c r="K245" s="395"/>
      <c r="L245" s="395"/>
      <c r="M245" s="399"/>
      <c r="N245" s="395"/>
      <c r="O245" s="389"/>
      <c r="P245" s="390"/>
      <c r="Q245" s="393"/>
    </row>
    <row r="246" spans="2:17" s="392" customFormat="1" x14ac:dyDescent="0.25">
      <c r="B246" s="393"/>
      <c r="C246" s="393"/>
      <c r="E246" s="393"/>
      <c r="F246" s="394"/>
      <c r="G246" s="394"/>
      <c r="H246" s="394"/>
      <c r="I246" s="395"/>
      <c r="J246" s="395"/>
      <c r="K246" s="395"/>
      <c r="L246" s="395"/>
      <c r="M246" s="399"/>
      <c r="N246" s="395"/>
      <c r="O246" s="389"/>
      <c r="P246" s="390"/>
      <c r="Q246" s="393"/>
    </row>
    <row r="247" spans="2:17" s="392" customFormat="1" x14ac:dyDescent="0.25">
      <c r="B247" s="393"/>
      <c r="C247" s="393"/>
      <c r="E247" s="393"/>
      <c r="F247" s="394"/>
      <c r="G247" s="394"/>
      <c r="H247" s="394"/>
      <c r="I247" s="395"/>
      <c r="J247" s="395"/>
      <c r="K247" s="395"/>
      <c r="L247" s="395"/>
      <c r="M247" s="399"/>
      <c r="N247" s="395"/>
      <c r="O247" s="389"/>
      <c r="P247" s="390"/>
      <c r="Q247" s="393"/>
    </row>
    <row r="248" spans="2:17" s="392" customFormat="1" x14ac:dyDescent="0.25">
      <c r="B248" s="393"/>
      <c r="C248" s="393"/>
      <c r="E248" s="393"/>
      <c r="F248" s="394"/>
      <c r="G248" s="394"/>
      <c r="H248" s="394"/>
      <c r="I248" s="395"/>
      <c r="J248" s="395"/>
      <c r="K248" s="395"/>
      <c r="L248" s="395"/>
      <c r="M248" s="399"/>
      <c r="N248" s="395"/>
      <c r="O248" s="389"/>
      <c r="P248" s="390"/>
      <c r="Q248" s="393"/>
    </row>
    <row r="249" spans="2:17" s="392" customFormat="1" x14ac:dyDescent="0.25">
      <c r="B249" s="393"/>
      <c r="C249" s="393"/>
      <c r="E249" s="393"/>
      <c r="F249" s="394"/>
      <c r="G249" s="394"/>
      <c r="H249" s="394"/>
      <c r="I249" s="395"/>
      <c r="J249" s="395"/>
      <c r="K249" s="395"/>
      <c r="L249" s="395"/>
      <c r="M249" s="399"/>
      <c r="N249" s="395"/>
      <c r="O249" s="389"/>
      <c r="P249" s="390"/>
      <c r="Q249" s="393"/>
    </row>
    <row r="250" spans="2:17" s="392" customFormat="1" x14ac:dyDescent="0.25">
      <c r="B250" s="393"/>
      <c r="C250" s="393"/>
      <c r="E250" s="393"/>
      <c r="F250" s="394"/>
      <c r="G250" s="394"/>
      <c r="H250" s="394"/>
      <c r="I250" s="395"/>
      <c r="J250" s="395"/>
      <c r="K250" s="395"/>
      <c r="L250" s="395"/>
      <c r="M250" s="399"/>
      <c r="N250" s="395"/>
      <c r="O250" s="389"/>
      <c r="P250" s="390"/>
      <c r="Q250" s="393"/>
    </row>
    <row r="251" spans="2:17" s="392" customFormat="1" x14ac:dyDescent="0.25">
      <c r="B251" s="393"/>
      <c r="C251" s="393"/>
      <c r="E251" s="393"/>
      <c r="F251" s="394"/>
      <c r="G251" s="394"/>
      <c r="H251" s="394"/>
      <c r="I251" s="395"/>
      <c r="J251" s="395"/>
      <c r="K251" s="395"/>
      <c r="L251" s="395"/>
      <c r="M251" s="399"/>
      <c r="N251" s="395"/>
      <c r="O251" s="389"/>
      <c r="P251" s="390"/>
      <c r="Q251" s="393"/>
    </row>
    <row r="252" spans="2:17" s="392" customFormat="1" x14ac:dyDescent="0.25">
      <c r="B252" s="393"/>
      <c r="C252" s="393"/>
      <c r="E252" s="393"/>
      <c r="F252" s="394"/>
      <c r="G252" s="394"/>
      <c r="H252" s="394"/>
      <c r="I252" s="395"/>
      <c r="J252" s="395"/>
      <c r="K252" s="395"/>
      <c r="L252" s="395"/>
      <c r="M252" s="399"/>
      <c r="N252" s="395"/>
      <c r="O252" s="389"/>
      <c r="P252" s="390"/>
      <c r="Q252" s="393"/>
    </row>
    <row r="253" spans="2:17" s="392" customFormat="1" x14ac:dyDescent="0.25">
      <c r="B253" s="393"/>
      <c r="C253" s="393"/>
      <c r="E253" s="393"/>
      <c r="F253" s="394"/>
      <c r="G253" s="394"/>
      <c r="H253" s="394"/>
      <c r="I253" s="395"/>
      <c r="J253" s="395"/>
      <c r="K253" s="395"/>
      <c r="L253" s="395"/>
      <c r="M253" s="399"/>
      <c r="N253" s="395"/>
      <c r="O253" s="389"/>
      <c r="P253" s="390"/>
      <c r="Q253" s="393"/>
    </row>
    <row r="254" spans="2:17" s="392" customFormat="1" x14ac:dyDescent="0.25">
      <c r="B254" s="393"/>
      <c r="C254" s="393"/>
      <c r="E254" s="393"/>
      <c r="F254" s="394"/>
      <c r="G254" s="394"/>
      <c r="H254" s="394"/>
      <c r="I254" s="395"/>
      <c r="J254" s="395"/>
      <c r="K254" s="395"/>
      <c r="L254" s="395"/>
      <c r="M254" s="399"/>
      <c r="N254" s="395"/>
      <c r="O254" s="389"/>
      <c r="P254" s="390"/>
      <c r="Q254" s="393"/>
    </row>
    <row r="255" spans="2:17" s="392" customFormat="1" x14ac:dyDescent="0.25">
      <c r="B255" s="393"/>
      <c r="C255" s="393"/>
      <c r="E255" s="393"/>
      <c r="F255" s="394"/>
      <c r="G255" s="394"/>
      <c r="H255" s="394"/>
      <c r="I255" s="395"/>
      <c r="J255" s="395"/>
      <c r="K255" s="395"/>
      <c r="L255" s="395"/>
      <c r="M255" s="399"/>
      <c r="N255" s="395"/>
      <c r="O255" s="389"/>
      <c r="P255" s="390"/>
      <c r="Q255" s="393"/>
    </row>
    <row r="256" spans="2:17" s="392" customFormat="1" x14ac:dyDescent="0.25">
      <c r="B256" s="393"/>
      <c r="C256" s="393"/>
      <c r="E256" s="393"/>
      <c r="F256" s="394"/>
      <c r="G256" s="394"/>
      <c r="H256" s="394"/>
      <c r="I256" s="395"/>
      <c r="J256" s="395"/>
      <c r="K256" s="395"/>
      <c r="L256" s="395"/>
      <c r="M256" s="399"/>
      <c r="N256" s="395"/>
      <c r="O256" s="389"/>
      <c r="P256" s="390"/>
      <c r="Q256" s="393"/>
    </row>
    <row r="257" spans="2:17" s="392" customFormat="1" x14ac:dyDescent="0.25">
      <c r="B257" s="393"/>
      <c r="C257" s="393"/>
      <c r="E257" s="393"/>
      <c r="F257" s="394"/>
      <c r="G257" s="394"/>
      <c r="H257" s="394"/>
      <c r="I257" s="395"/>
      <c r="J257" s="395"/>
      <c r="K257" s="395"/>
      <c r="L257" s="395"/>
      <c r="M257" s="399"/>
      <c r="N257" s="395"/>
      <c r="O257" s="389"/>
      <c r="P257" s="390"/>
      <c r="Q257" s="393"/>
    </row>
    <row r="258" spans="2:17" s="392" customFormat="1" x14ac:dyDescent="0.25">
      <c r="B258" s="393"/>
      <c r="C258" s="393"/>
      <c r="E258" s="393"/>
      <c r="F258" s="394"/>
      <c r="G258" s="394"/>
      <c r="H258" s="394"/>
      <c r="I258" s="395"/>
      <c r="J258" s="395"/>
      <c r="K258" s="395"/>
      <c r="L258" s="395"/>
      <c r="M258" s="399"/>
      <c r="N258" s="395"/>
      <c r="O258" s="389"/>
      <c r="P258" s="390"/>
      <c r="Q258" s="393"/>
    </row>
    <row r="259" spans="2:17" s="392" customFormat="1" x14ac:dyDescent="0.25">
      <c r="B259" s="393"/>
      <c r="C259" s="393"/>
      <c r="E259" s="393"/>
      <c r="F259" s="394"/>
      <c r="G259" s="394"/>
      <c r="H259" s="394"/>
      <c r="I259" s="395"/>
      <c r="J259" s="395"/>
      <c r="K259" s="395"/>
      <c r="L259" s="395"/>
      <c r="M259" s="399"/>
      <c r="N259" s="395"/>
      <c r="O259" s="389"/>
      <c r="P259" s="390"/>
      <c r="Q259" s="393"/>
    </row>
    <row r="260" spans="2:17" s="392" customFormat="1" x14ac:dyDescent="0.25">
      <c r="B260" s="393"/>
      <c r="C260" s="393"/>
      <c r="E260" s="393"/>
      <c r="F260" s="394"/>
      <c r="G260" s="394"/>
      <c r="H260" s="394"/>
      <c r="I260" s="395"/>
      <c r="J260" s="395"/>
      <c r="K260" s="395"/>
      <c r="L260" s="395"/>
      <c r="M260" s="399"/>
      <c r="N260" s="395"/>
      <c r="O260" s="389"/>
      <c r="P260" s="390"/>
      <c r="Q260" s="393"/>
    </row>
    <row r="261" spans="2:17" s="392" customFormat="1" x14ac:dyDescent="0.25">
      <c r="B261" s="393"/>
      <c r="C261" s="393"/>
      <c r="E261" s="393"/>
      <c r="F261" s="394"/>
      <c r="G261" s="394"/>
      <c r="H261" s="394"/>
      <c r="I261" s="395"/>
      <c r="J261" s="395"/>
      <c r="K261" s="395"/>
      <c r="L261" s="395"/>
      <c r="M261" s="399"/>
      <c r="N261" s="395"/>
      <c r="O261" s="389"/>
      <c r="P261" s="390"/>
      <c r="Q261" s="393"/>
    </row>
    <row r="262" spans="2:17" s="392" customFormat="1" x14ac:dyDescent="0.25">
      <c r="B262" s="393"/>
      <c r="C262" s="393"/>
      <c r="E262" s="393"/>
      <c r="F262" s="394"/>
      <c r="G262" s="394"/>
      <c r="H262" s="394"/>
      <c r="I262" s="395"/>
      <c r="J262" s="395"/>
      <c r="K262" s="395"/>
      <c r="L262" s="395"/>
      <c r="M262" s="399"/>
      <c r="N262" s="395"/>
      <c r="O262" s="389"/>
      <c r="P262" s="390"/>
      <c r="Q262" s="393"/>
    </row>
    <row r="263" spans="2:17" s="392" customFormat="1" x14ac:dyDescent="0.25">
      <c r="B263" s="393"/>
      <c r="C263" s="393"/>
      <c r="E263" s="393"/>
      <c r="F263" s="394"/>
      <c r="G263" s="394"/>
      <c r="H263" s="394"/>
      <c r="I263" s="395"/>
      <c r="J263" s="395"/>
      <c r="K263" s="395"/>
      <c r="L263" s="395"/>
      <c r="M263" s="399"/>
      <c r="N263" s="395"/>
      <c r="O263" s="389"/>
      <c r="P263" s="390"/>
      <c r="Q263" s="393"/>
    </row>
    <row r="264" spans="2:17" s="392" customFormat="1" x14ac:dyDescent="0.25">
      <c r="B264" s="393"/>
      <c r="C264" s="393"/>
      <c r="E264" s="393"/>
      <c r="F264" s="394"/>
      <c r="G264" s="394"/>
      <c r="H264" s="394"/>
      <c r="I264" s="395"/>
      <c r="J264" s="395"/>
      <c r="K264" s="395"/>
      <c r="L264" s="395"/>
      <c r="M264" s="399"/>
      <c r="N264" s="395"/>
      <c r="O264" s="389"/>
      <c r="P264" s="390"/>
      <c r="Q264" s="393"/>
    </row>
    <row r="265" spans="2:17" s="392" customFormat="1" x14ac:dyDescent="0.25">
      <c r="B265" s="393"/>
      <c r="C265" s="393"/>
      <c r="E265" s="393"/>
      <c r="F265" s="394"/>
      <c r="G265" s="394"/>
      <c r="H265" s="394"/>
      <c r="I265" s="395"/>
      <c r="J265" s="395"/>
      <c r="K265" s="395"/>
      <c r="L265" s="395"/>
      <c r="M265" s="399"/>
      <c r="N265" s="395"/>
      <c r="O265" s="389"/>
      <c r="P265" s="390"/>
      <c r="Q265" s="393"/>
    </row>
    <row r="266" spans="2:17" s="392" customFormat="1" x14ac:dyDescent="0.25">
      <c r="B266" s="393"/>
      <c r="C266" s="393"/>
      <c r="E266" s="393"/>
      <c r="F266" s="394"/>
      <c r="G266" s="394"/>
      <c r="H266" s="394"/>
      <c r="I266" s="395"/>
      <c r="J266" s="395"/>
      <c r="K266" s="395"/>
      <c r="L266" s="395"/>
      <c r="M266" s="399"/>
      <c r="N266" s="395"/>
      <c r="O266" s="389"/>
      <c r="P266" s="390"/>
      <c r="Q266" s="393"/>
    </row>
    <row r="267" spans="2:17" s="392" customFormat="1" x14ac:dyDescent="0.25">
      <c r="B267" s="393"/>
      <c r="C267" s="393"/>
      <c r="E267" s="393"/>
      <c r="F267" s="394"/>
      <c r="G267" s="394"/>
      <c r="H267" s="394"/>
      <c r="I267" s="395"/>
      <c r="J267" s="395"/>
      <c r="K267" s="395"/>
      <c r="L267" s="395"/>
      <c r="M267" s="399"/>
      <c r="N267" s="395"/>
      <c r="O267" s="389"/>
      <c r="P267" s="390"/>
      <c r="Q267" s="393"/>
    </row>
    <row r="268" spans="2:17" s="392" customFormat="1" x14ac:dyDescent="0.25">
      <c r="B268" s="393"/>
      <c r="C268" s="393"/>
      <c r="E268" s="393"/>
      <c r="F268" s="394"/>
      <c r="G268" s="394"/>
      <c r="H268" s="394"/>
      <c r="I268" s="395"/>
      <c r="J268" s="395"/>
      <c r="K268" s="395"/>
      <c r="L268" s="395"/>
      <c r="M268" s="399"/>
      <c r="N268" s="395"/>
      <c r="O268" s="389"/>
      <c r="P268" s="390"/>
      <c r="Q268" s="393"/>
    </row>
    <row r="269" spans="2:17" s="392" customFormat="1" x14ac:dyDescent="0.25">
      <c r="B269" s="393"/>
      <c r="C269" s="393"/>
      <c r="E269" s="393"/>
      <c r="F269" s="394"/>
      <c r="G269" s="394"/>
      <c r="H269" s="394"/>
      <c r="I269" s="395"/>
      <c r="J269" s="395"/>
      <c r="K269" s="395"/>
      <c r="L269" s="395"/>
      <c r="M269" s="399"/>
      <c r="N269" s="395"/>
      <c r="O269" s="389"/>
      <c r="P269" s="390"/>
      <c r="Q269" s="393"/>
    </row>
    <row r="270" spans="2:17" s="392" customFormat="1" x14ac:dyDescent="0.25">
      <c r="B270" s="393"/>
      <c r="C270" s="393"/>
      <c r="E270" s="393"/>
      <c r="F270" s="394"/>
      <c r="G270" s="394"/>
      <c r="H270" s="394"/>
      <c r="I270" s="395"/>
      <c r="J270" s="395"/>
      <c r="K270" s="395"/>
      <c r="L270" s="395"/>
      <c r="M270" s="399"/>
      <c r="N270" s="395"/>
      <c r="O270" s="389"/>
      <c r="P270" s="390"/>
      <c r="Q270" s="393"/>
    </row>
    <row r="271" spans="2:17" s="392" customFormat="1" x14ac:dyDescent="0.25">
      <c r="B271" s="393"/>
      <c r="C271" s="393"/>
      <c r="E271" s="393"/>
      <c r="F271" s="394"/>
      <c r="G271" s="394"/>
      <c r="H271" s="394"/>
      <c r="I271" s="395"/>
      <c r="J271" s="395"/>
      <c r="K271" s="395"/>
      <c r="L271" s="395"/>
      <c r="M271" s="399"/>
      <c r="N271" s="395"/>
      <c r="O271" s="389"/>
      <c r="P271" s="390"/>
      <c r="Q271" s="393"/>
    </row>
    <row r="272" spans="2:17" s="392" customFormat="1" x14ac:dyDescent="0.25">
      <c r="B272" s="393"/>
      <c r="C272" s="393"/>
      <c r="E272" s="393"/>
      <c r="F272" s="394"/>
      <c r="G272" s="394"/>
      <c r="H272" s="394"/>
      <c r="I272" s="395"/>
      <c r="J272" s="395"/>
      <c r="K272" s="395"/>
      <c r="L272" s="395"/>
      <c r="M272" s="399"/>
      <c r="N272" s="395"/>
      <c r="O272" s="389"/>
      <c r="P272" s="390"/>
      <c r="Q272" s="393"/>
    </row>
    <row r="273" spans="2:17" s="392" customFormat="1" x14ac:dyDescent="0.25">
      <c r="B273" s="393"/>
      <c r="C273" s="393"/>
      <c r="E273" s="393"/>
      <c r="F273" s="394"/>
      <c r="G273" s="394"/>
      <c r="H273" s="394"/>
      <c r="I273" s="395"/>
      <c r="J273" s="395"/>
      <c r="K273" s="395"/>
      <c r="L273" s="395"/>
      <c r="M273" s="399"/>
      <c r="N273" s="395"/>
      <c r="O273" s="389"/>
      <c r="P273" s="390"/>
      <c r="Q273" s="393"/>
    </row>
    <row r="274" spans="2:17" s="392" customFormat="1" x14ac:dyDescent="0.25">
      <c r="B274" s="393"/>
      <c r="C274" s="393"/>
      <c r="E274" s="393"/>
      <c r="F274" s="394"/>
      <c r="G274" s="394"/>
      <c r="H274" s="394"/>
      <c r="I274" s="395"/>
      <c r="J274" s="395"/>
      <c r="K274" s="395"/>
      <c r="L274" s="395"/>
      <c r="M274" s="399"/>
      <c r="N274" s="395"/>
      <c r="O274" s="389"/>
      <c r="P274" s="390"/>
      <c r="Q274" s="393"/>
    </row>
    <row r="275" spans="2:17" s="392" customFormat="1" x14ac:dyDescent="0.25">
      <c r="B275" s="393"/>
      <c r="C275" s="393"/>
      <c r="E275" s="393"/>
      <c r="F275" s="394"/>
      <c r="G275" s="394"/>
      <c r="H275" s="394"/>
      <c r="I275" s="395"/>
      <c r="J275" s="395"/>
      <c r="K275" s="395"/>
      <c r="L275" s="395"/>
      <c r="M275" s="399"/>
      <c r="N275" s="395"/>
      <c r="O275" s="389"/>
      <c r="P275" s="390"/>
      <c r="Q275" s="393"/>
    </row>
    <row r="276" spans="2:17" s="392" customFormat="1" x14ac:dyDescent="0.25">
      <c r="B276" s="393"/>
      <c r="C276" s="393"/>
      <c r="E276" s="393"/>
      <c r="F276" s="394"/>
      <c r="G276" s="394"/>
      <c r="H276" s="394"/>
      <c r="I276" s="395"/>
      <c r="J276" s="395"/>
      <c r="K276" s="395"/>
      <c r="L276" s="395"/>
      <c r="M276" s="399"/>
      <c r="N276" s="395"/>
      <c r="O276" s="389"/>
      <c r="P276" s="390"/>
      <c r="Q276" s="393"/>
    </row>
    <row r="277" spans="2:17" s="392" customFormat="1" x14ac:dyDescent="0.25">
      <c r="B277" s="393"/>
      <c r="C277" s="393"/>
      <c r="E277" s="393"/>
      <c r="F277" s="394"/>
      <c r="G277" s="394"/>
      <c r="H277" s="394"/>
      <c r="I277" s="395"/>
      <c r="J277" s="395"/>
      <c r="K277" s="395"/>
      <c r="L277" s="395"/>
      <c r="M277" s="399"/>
      <c r="N277" s="395"/>
      <c r="O277" s="389"/>
      <c r="P277" s="390"/>
      <c r="Q277" s="393"/>
    </row>
    <row r="278" spans="2:17" s="392" customFormat="1" x14ac:dyDescent="0.25">
      <c r="B278" s="393"/>
      <c r="C278" s="393"/>
      <c r="E278" s="393"/>
      <c r="F278" s="394"/>
      <c r="G278" s="394"/>
      <c r="H278" s="394"/>
      <c r="I278" s="395"/>
      <c r="J278" s="395"/>
      <c r="K278" s="395"/>
      <c r="L278" s="395"/>
      <c r="M278" s="399"/>
      <c r="N278" s="395"/>
      <c r="O278" s="389"/>
      <c r="P278" s="390"/>
      <c r="Q278" s="393"/>
    </row>
    <row r="279" spans="2:17" s="392" customFormat="1" x14ac:dyDescent="0.25">
      <c r="B279" s="393"/>
      <c r="C279" s="393"/>
      <c r="E279" s="393"/>
      <c r="F279" s="394"/>
      <c r="G279" s="394"/>
      <c r="H279" s="394"/>
      <c r="I279" s="395"/>
      <c r="J279" s="395"/>
      <c r="K279" s="395"/>
      <c r="L279" s="395"/>
      <c r="M279" s="399"/>
      <c r="N279" s="395"/>
      <c r="O279" s="389"/>
      <c r="P279" s="390"/>
      <c r="Q279" s="393"/>
    </row>
    <row r="280" spans="2:17" s="392" customFormat="1" x14ac:dyDescent="0.25">
      <c r="B280" s="393"/>
      <c r="C280" s="393"/>
      <c r="E280" s="393"/>
      <c r="F280" s="394"/>
      <c r="G280" s="394"/>
      <c r="H280" s="394"/>
      <c r="I280" s="395"/>
      <c r="J280" s="395"/>
      <c r="K280" s="395"/>
      <c r="L280" s="395"/>
      <c r="M280" s="399"/>
      <c r="N280" s="395"/>
      <c r="O280" s="389"/>
      <c r="P280" s="390"/>
      <c r="Q280" s="393"/>
    </row>
    <row r="281" spans="2:17" s="392" customFormat="1" x14ac:dyDescent="0.25">
      <c r="B281" s="393"/>
      <c r="C281" s="393"/>
      <c r="E281" s="393"/>
      <c r="F281" s="394"/>
      <c r="G281" s="394"/>
      <c r="H281" s="394"/>
      <c r="I281" s="395"/>
      <c r="J281" s="395"/>
      <c r="K281" s="395"/>
      <c r="L281" s="395"/>
      <c r="M281" s="399"/>
      <c r="N281" s="395"/>
      <c r="O281" s="389"/>
      <c r="P281" s="390"/>
      <c r="Q281" s="393"/>
    </row>
    <row r="282" spans="2:17" s="392" customFormat="1" x14ac:dyDescent="0.25">
      <c r="B282" s="393"/>
      <c r="C282" s="393"/>
      <c r="E282" s="393"/>
      <c r="F282" s="394"/>
      <c r="G282" s="394"/>
      <c r="H282" s="394"/>
      <c r="I282" s="395"/>
      <c r="J282" s="395"/>
      <c r="K282" s="395"/>
      <c r="L282" s="395"/>
      <c r="M282" s="399"/>
      <c r="N282" s="395"/>
      <c r="O282" s="389"/>
      <c r="P282" s="390"/>
      <c r="Q282" s="393"/>
    </row>
    <row r="283" spans="2:17" s="392" customFormat="1" x14ac:dyDescent="0.25">
      <c r="B283" s="393"/>
      <c r="C283" s="393"/>
      <c r="E283" s="393"/>
      <c r="F283" s="394"/>
      <c r="G283" s="394"/>
      <c r="H283" s="394"/>
      <c r="I283" s="395"/>
      <c r="J283" s="395"/>
      <c r="K283" s="395"/>
      <c r="L283" s="395"/>
      <c r="M283" s="399"/>
      <c r="N283" s="395"/>
      <c r="O283" s="389"/>
      <c r="P283" s="390"/>
      <c r="Q283" s="393"/>
    </row>
    <row r="284" spans="2:17" s="392" customFormat="1" x14ac:dyDescent="0.25">
      <c r="B284" s="393"/>
      <c r="C284" s="393"/>
      <c r="E284" s="393"/>
      <c r="F284" s="394"/>
      <c r="G284" s="394"/>
      <c r="H284" s="394"/>
      <c r="I284" s="395"/>
      <c r="J284" s="395"/>
      <c r="K284" s="395"/>
      <c r="L284" s="395"/>
      <c r="M284" s="399"/>
      <c r="N284" s="395"/>
      <c r="O284" s="389"/>
      <c r="P284" s="390"/>
      <c r="Q284" s="393"/>
    </row>
    <row r="285" spans="2:17" s="392" customFormat="1" x14ac:dyDescent="0.25">
      <c r="B285" s="393"/>
      <c r="C285" s="393"/>
      <c r="E285" s="393"/>
      <c r="F285" s="394"/>
      <c r="G285" s="394"/>
      <c r="H285" s="394"/>
      <c r="I285" s="395"/>
      <c r="J285" s="395"/>
      <c r="K285" s="395"/>
      <c r="L285" s="395"/>
      <c r="M285" s="399"/>
      <c r="N285" s="395"/>
      <c r="O285" s="389"/>
      <c r="P285" s="390"/>
      <c r="Q285" s="393"/>
    </row>
    <row r="286" spans="2:17" s="392" customFormat="1" x14ac:dyDescent="0.25">
      <c r="B286" s="393"/>
      <c r="C286" s="393"/>
      <c r="E286" s="393"/>
      <c r="F286" s="394"/>
      <c r="G286" s="394"/>
      <c r="H286" s="394"/>
      <c r="I286" s="395"/>
      <c r="J286" s="395"/>
      <c r="K286" s="395"/>
      <c r="L286" s="395"/>
      <c r="M286" s="399"/>
      <c r="N286" s="395"/>
      <c r="O286" s="389"/>
      <c r="P286" s="390"/>
      <c r="Q286" s="393"/>
    </row>
    <row r="287" spans="2:17" s="392" customFormat="1" x14ac:dyDescent="0.25">
      <c r="B287" s="393"/>
      <c r="C287" s="393"/>
      <c r="E287" s="393"/>
      <c r="F287" s="394"/>
      <c r="G287" s="394"/>
      <c r="H287" s="394"/>
      <c r="I287" s="395"/>
      <c r="J287" s="395"/>
      <c r="K287" s="395"/>
      <c r="L287" s="395"/>
      <c r="M287" s="399"/>
      <c r="N287" s="395"/>
      <c r="O287" s="389"/>
      <c r="P287" s="390"/>
      <c r="Q287" s="393"/>
    </row>
    <row r="288" spans="2:17" s="392" customFormat="1" x14ac:dyDescent="0.25">
      <c r="B288" s="393"/>
      <c r="C288" s="393"/>
      <c r="E288" s="393"/>
      <c r="F288" s="394"/>
      <c r="G288" s="394"/>
      <c r="H288" s="394"/>
      <c r="I288" s="395"/>
      <c r="J288" s="395"/>
      <c r="K288" s="395"/>
      <c r="L288" s="395"/>
      <c r="M288" s="399"/>
      <c r="N288" s="395"/>
      <c r="O288" s="389"/>
      <c r="P288" s="390"/>
      <c r="Q288" s="393"/>
    </row>
    <row r="289" spans="2:17" s="392" customFormat="1" x14ac:dyDescent="0.25">
      <c r="B289" s="393"/>
      <c r="C289" s="393"/>
      <c r="E289" s="393"/>
      <c r="F289" s="394"/>
      <c r="G289" s="394"/>
      <c r="H289" s="394"/>
      <c r="I289" s="395"/>
      <c r="J289" s="395"/>
      <c r="K289" s="395"/>
      <c r="L289" s="395"/>
      <c r="M289" s="399"/>
      <c r="N289" s="395"/>
      <c r="O289" s="389"/>
      <c r="P289" s="390"/>
      <c r="Q289" s="393"/>
    </row>
    <row r="290" spans="2:17" s="392" customFormat="1" x14ac:dyDescent="0.25">
      <c r="B290" s="393"/>
      <c r="C290" s="393"/>
      <c r="E290" s="393"/>
      <c r="F290" s="394"/>
      <c r="G290" s="394"/>
      <c r="H290" s="394"/>
      <c r="I290" s="395"/>
      <c r="J290" s="395"/>
      <c r="K290" s="395"/>
      <c r="L290" s="395"/>
      <c r="M290" s="399"/>
      <c r="N290" s="395"/>
      <c r="O290" s="389"/>
      <c r="P290" s="390"/>
      <c r="Q290" s="393"/>
    </row>
    <row r="291" spans="2:17" s="392" customFormat="1" x14ac:dyDescent="0.25">
      <c r="B291" s="393"/>
      <c r="C291" s="393"/>
      <c r="E291" s="393"/>
      <c r="F291" s="394"/>
      <c r="G291" s="394"/>
      <c r="H291" s="394"/>
      <c r="I291" s="395"/>
      <c r="J291" s="395"/>
      <c r="K291" s="395"/>
      <c r="L291" s="395"/>
      <c r="M291" s="399"/>
      <c r="N291" s="395"/>
      <c r="O291" s="389"/>
      <c r="P291" s="390"/>
      <c r="Q291" s="393"/>
    </row>
    <row r="292" spans="2:17" s="392" customFormat="1" x14ac:dyDescent="0.25">
      <c r="B292" s="393"/>
      <c r="C292" s="393"/>
      <c r="E292" s="393"/>
      <c r="F292" s="394"/>
      <c r="G292" s="394"/>
      <c r="H292" s="394"/>
      <c r="I292" s="395"/>
      <c r="J292" s="395"/>
      <c r="K292" s="395"/>
      <c r="L292" s="395"/>
      <c r="M292" s="399"/>
      <c r="N292" s="395"/>
      <c r="O292" s="389"/>
      <c r="P292" s="390"/>
      <c r="Q292" s="393"/>
    </row>
    <row r="293" spans="2:17" s="392" customFormat="1" x14ac:dyDescent="0.25">
      <c r="B293" s="393"/>
      <c r="C293" s="393"/>
      <c r="E293" s="393"/>
      <c r="F293" s="394"/>
      <c r="G293" s="394"/>
      <c r="H293" s="394"/>
      <c r="I293" s="395"/>
      <c r="J293" s="395"/>
      <c r="K293" s="395"/>
      <c r="L293" s="395"/>
      <c r="M293" s="399"/>
      <c r="N293" s="395"/>
      <c r="O293" s="389"/>
      <c r="P293" s="390"/>
      <c r="Q293" s="393"/>
    </row>
    <row r="294" spans="2:17" s="392" customFormat="1" x14ac:dyDescent="0.25">
      <c r="B294" s="393"/>
      <c r="C294" s="393"/>
      <c r="E294" s="393"/>
      <c r="F294" s="394"/>
      <c r="G294" s="394"/>
      <c r="H294" s="394"/>
      <c r="I294" s="395"/>
      <c r="J294" s="395"/>
      <c r="K294" s="395"/>
      <c r="L294" s="395"/>
      <c r="M294" s="399"/>
      <c r="N294" s="395"/>
      <c r="O294" s="389"/>
      <c r="P294" s="390"/>
      <c r="Q294" s="393"/>
    </row>
    <row r="295" spans="2:17" s="392" customFormat="1" x14ac:dyDescent="0.25">
      <c r="B295" s="393"/>
      <c r="C295" s="393"/>
      <c r="E295" s="393"/>
      <c r="F295" s="394"/>
      <c r="G295" s="394"/>
      <c r="H295" s="394"/>
      <c r="I295" s="395"/>
      <c r="J295" s="395"/>
      <c r="K295" s="395"/>
      <c r="L295" s="395"/>
      <c r="M295" s="399"/>
      <c r="N295" s="395"/>
      <c r="O295" s="389"/>
      <c r="P295" s="390"/>
      <c r="Q295" s="393"/>
    </row>
    <row r="296" spans="2:17" s="392" customFormat="1" x14ac:dyDescent="0.25">
      <c r="B296" s="393"/>
      <c r="C296" s="393"/>
      <c r="E296" s="393"/>
      <c r="F296" s="394"/>
      <c r="G296" s="394"/>
      <c r="H296" s="394"/>
      <c r="I296" s="395"/>
      <c r="J296" s="395"/>
      <c r="K296" s="395"/>
      <c r="L296" s="395"/>
      <c r="M296" s="399"/>
      <c r="N296" s="395"/>
      <c r="O296" s="389"/>
      <c r="P296" s="390"/>
      <c r="Q296" s="393"/>
    </row>
    <row r="297" spans="2:17" s="392" customFormat="1" x14ac:dyDescent="0.25">
      <c r="B297" s="393"/>
      <c r="C297" s="393"/>
      <c r="E297" s="393"/>
      <c r="F297" s="394"/>
      <c r="G297" s="394"/>
      <c r="H297" s="394"/>
      <c r="I297" s="395"/>
      <c r="J297" s="395"/>
      <c r="K297" s="395"/>
      <c r="L297" s="395"/>
      <c r="M297" s="399"/>
      <c r="N297" s="395"/>
      <c r="O297" s="389"/>
      <c r="P297" s="390"/>
      <c r="Q297" s="393"/>
    </row>
    <row r="298" spans="2:17" s="392" customFormat="1" x14ac:dyDescent="0.25">
      <c r="B298" s="393"/>
      <c r="C298" s="393"/>
      <c r="E298" s="393"/>
      <c r="F298" s="394"/>
      <c r="G298" s="394"/>
      <c r="H298" s="394"/>
      <c r="I298" s="395"/>
      <c r="J298" s="395"/>
      <c r="K298" s="395"/>
      <c r="L298" s="395"/>
      <c r="M298" s="399"/>
      <c r="N298" s="395"/>
      <c r="O298" s="389"/>
      <c r="P298" s="390"/>
      <c r="Q298" s="393"/>
    </row>
    <row r="299" spans="2:17" s="392" customFormat="1" x14ac:dyDescent="0.25">
      <c r="B299" s="393"/>
      <c r="C299" s="393"/>
      <c r="E299" s="393"/>
      <c r="F299" s="394"/>
      <c r="G299" s="394"/>
      <c r="H299" s="394"/>
      <c r="I299" s="395"/>
      <c r="J299" s="395"/>
      <c r="K299" s="395"/>
      <c r="L299" s="395"/>
      <c r="M299" s="399"/>
      <c r="N299" s="395"/>
      <c r="O299" s="389"/>
      <c r="P299" s="390"/>
      <c r="Q299" s="393"/>
    </row>
    <row r="300" spans="2:17" s="392" customFormat="1" x14ac:dyDescent="0.25">
      <c r="B300" s="393"/>
      <c r="C300" s="393"/>
      <c r="E300" s="393"/>
      <c r="F300" s="394"/>
      <c r="G300" s="394"/>
      <c r="H300" s="394"/>
      <c r="I300" s="395"/>
      <c r="J300" s="395"/>
      <c r="K300" s="395"/>
      <c r="L300" s="395"/>
      <c r="M300" s="399"/>
      <c r="N300" s="395"/>
      <c r="O300" s="389"/>
      <c r="P300" s="390"/>
      <c r="Q300" s="393"/>
    </row>
    <row r="301" spans="2:17" s="392" customFormat="1" x14ac:dyDescent="0.25">
      <c r="B301" s="393"/>
      <c r="C301" s="393"/>
      <c r="E301" s="393"/>
      <c r="F301" s="394"/>
      <c r="G301" s="394"/>
      <c r="H301" s="394"/>
      <c r="I301" s="395"/>
      <c r="J301" s="395"/>
      <c r="K301" s="395"/>
      <c r="L301" s="395"/>
      <c r="M301" s="399"/>
      <c r="N301" s="395"/>
      <c r="O301" s="389"/>
      <c r="P301" s="390"/>
      <c r="Q301" s="393"/>
    </row>
    <row r="302" spans="2:17" s="392" customFormat="1" x14ac:dyDescent="0.25">
      <c r="B302" s="393"/>
      <c r="C302" s="393"/>
      <c r="E302" s="393"/>
      <c r="F302" s="394"/>
      <c r="G302" s="394"/>
      <c r="H302" s="394"/>
      <c r="I302" s="395"/>
      <c r="J302" s="395"/>
      <c r="K302" s="395"/>
      <c r="L302" s="395"/>
      <c r="M302" s="399"/>
      <c r="N302" s="395"/>
      <c r="O302" s="389"/>
      <c r="P302" s="390"/>
      <c r="Q302" s="393"/>
    </row>
    <row r="303" spans="2:17" s="392" customFormat="1" x14ac:dyDescent="0.25">
      <c r="B303" s="393"/>
      <c r="C303" s="393"/>
      <c r="E303" s="393"/>
      <c r="F303" s="394"/>
      <c r="G303" s="394"/>
      <c r="H303" s="394"/>
      <c r="I303" s="395"/>
      <c r="J303" s="395"/>
      <c r="K303" s="395"/>
      <c r="L303" s="395"/>
      <c r="M303" s="399"/>
      <c r="N303" s="395"/>
      <c r="O303" s="389"/>
      <c r="P303" s="390"/>
      <c r="Q303" s="393"/>
    </row>
    <row r="304" spans="2:17" s="392" customFormat="1" x14ac:dyDescent="0.25">
      <c r="B304" s="393"/>
      <c r="C304" s="393"/>
      <c r="E304" s="393"/>
      <c r="F304" s="394"/>
      <c r="G304" s="394"/>
      <c r="H304" s="394"/>
      <c r="I304" s="395"/>
      <c r="J304" s="395"/>
      <c r="K304" s="395"/>
      <c r="L304" s="395"/>
      <c r="M304" s="399"/>
      <c r="N304" s="395"/>
      <c r="O304" s="389"/>
      <c r="P304" s="390"/>
      <c r="Q304" s="393"/>
    </row>
    <row r="305" spans="2:17" s="392" customFormat="1" x14ac:dyDescent="0.25">
      <c r="B305" s="393"/>
      <c r="C305" s="393"/>
      <c r="E305" s="393"/>
      <c r="F305" s="394"/>
      <c r="G305" s="394"/>
      <c r="H305" s="394"/>
      <c r="I305" s="395"/>
      <c r="J305" s="395"/>
      <c r="K305" s="395"/>
      <c r="L305" s="395"/>
      <c r="M305" s="399"/>
      <c r="N305" s="395"/>
      <c r="O305" s="389"/>
      <c r="P305" s="390"/>
      <c r="Q305" s="393"/>
    </row>
    <row r="306" spans="2:17" s="392" customFormat="1" x14ac:dyDescent="0.25">
      <c r="B306" s="393"/>
      <c r="C306" s="393"/>
      <c r="E306" s="393"/>
      <c r="F306" s="394"/>
      <c r="G306" s="394"/>
      <c r="H306" s="394"/>
      <c r="I306" s="395"/>
      <c r="J306" s="395"/>
      <c r="K306" s="395"/>
      <c r="L306" s="395"/>
      <c r="M306" s="399"/>
      <c r="N306" s="395"/>
      <c r="O306" s="389"/>
      <c r="P306" s="390"/>
      <c r="Q306" s="393"/>
    </row>
    <row r="307" spans="2:17" s="392" customFormat="1" x14ac:dyDescent="0.25">
      <c r="B307" s="393"/>
      <c r="C307" s="393"/>
      <c r="E307" s="393"/>
      <c r="F307" s="394"/>
      <c r="G307" s="394"/>
      <c r="H307" s="394"/>
      <c r="I307" s="395"/>
      <c r="J307" s="395"/>
      <c r="K307" s="395"/>
      <c r="L307" s="395"/>
      <c r="M307" s="399"/>
      <c r="N307" s="395"/>
      <c r="O307" s="389"/>
      <c r="P307" s="390"/>
      <c r="Q307" s="393"/>
    </row>
    <row r="308" spans="2:17" s="392" customFormat="1" x14ac:dyDescent="0.25">
      <c r="B308" s="393"/>
      <c r="C308" s="393"/>
      <c r="E308" s="393"/>
      <c r="F308" s="394"/>
      <c r="G308" s="394"/>
      <c r="H308" s="394"/>
      <c r="I308" s="395"/>
      <c r="J308" s="395"/>
      <c r="K308" s="395"/>
      <c r="L308" s="395"/>
      <c r="M308" s="399"/>
      <c r="N308" s="395"/>
      <c r="O308" s="389"/>
      <c r="P308" s="390"/>
      <c r="Q308" s="393"/>
    </row>
    <row r="309" spans="2:17" s="392" customFormat="1" x14ac:dyDescent="0.25">
      <c r="B309" s="393"/>
      <c r="C309" s="393"/>
      <c r="E309" s="393"/>
      <c r="F309" s="394"/>
      <c r="G309" s="394"/>
      <c r="H309" s="394"/>
      <c r="I309" s="395"/>
      <c r="J309" s="395"/>
      <c r="K309" s="395"/>
      <c r="L309" s="395"/>
      <c r="M309" s="399"/>
      <c r="N309" s="395"/>
      <c r="O309" s="389"/>
      <c r="P309" s="390"/>
      <c r="Q309" s="393"/>
    </row>
    <row r="310" spans="2:17" s="392" customFormat="1" x14ac:dyDescent="0.25">
      <c r="B310" s="393"/>
      <c r="C310" s="393"/>
      <c r="E310" s="393"/>
      <c r="F310" s="394"/>
      <c r="G310" s="394"/>
      <c r="H310" s="394"/>
      <c r="I310" s="395"/>
      <c r="J310" s="395"/>
      <c r="K310" s="395"/>
      <c r="L310" s="395"/>
      <c r="M310" s="399"/>
      <c r="N310" s="395"/>
      <c r="O310" s="389"/>
      <c r="P310" s="390"/>
      <c r="Q310" s="393"/>
    </row>
    <row r="311" spans="2:17" s="392" customFormat="1" x14ac:dyDescent="0.25">
      <c r="B311" s="393"/>
      <c r="C311" s="393"/>
      <c r="E311" s="393"/>
      <c r="F311" s="394"/>
      <c r="G311" s="394"/>
      <c r="H311" s="394"/>
      <c r="I311" s="395"/>
      <c r="J311" s="395"/>
      <c r="K311" s="395"/>
      <c r="L311" s="395"/>
      <c r="M311" s="399"/>
      <c r="N311" s="395"/>
      <c r="O311" s="389"/>
      <c r="P311" s="390"/>
      <c r="Q311" s="393"/>
    </row>
    <row r="312" spans="2:17" s="392" customFormat="1" x14ac:dyDescent="0.25">
      <c r="B312" s="393"/>
      <c r="C312" s="393"/>
      <c r="E312" s="393"/>
      <c r="F312" s="394"/>
      <c r="G312" s="394"/>
      <c r="H312" s="394"/>
      <c r="I312" s="395"/>
      <c r="J312" s="395"/>
      <c r="K312" s="395"/>
      <c r="L312" s="395"/>
      <c r="M312" s="399"/>
      <c r="N312" s="395"/>
      <c r="O312" s="389"/>
      <c r="P312" s="390"/>
      <c r="Q312" s="393"/>
    </row>
    <row r="313" spans="2:17" s="392" customFormat="1" x14ac:dyDescent="0.25">
      <c r="B313" s="393"/>
      <c r="C313" s="393"/>
      <c r="E313" s="393"/>
      <c r="F313" s="394"/>
      <c r="G313" s="394"/>
      <c r="H313" s="394"/>
      <c r="I313" s="395"/>
      <c r="J313" s="395"/>
      <c r="K313" s="395"/>
      <c r="L313" s="395"/>
      <c r="M313" s="399"/>
      <c r="N313" s="395"/>
      <c r="O313" s="389"/>
      <c r="P313" s="390"/>
      <c r="Q313" s="393"/>
    </row>
    <row r="314" spans="2:17" s="392" customFormat="1" x14ac:dyDescent="0.25">
      <c r="B314" s="393"/>
      <c r="C314" s="393"/>
      <c r="E314" s="393"/>
      <c r="F314" s="394"/>
      <c r="G314" s="394"/>
      <c r="H314" s="394"/>
      <c r="I314" s="395"/>
      <c r="J314" s="395"/>
      <c r="K314" s="395"/>
      <c r="L314" s="395"/>
      <c r="M314" s="399"/>
      <c r="N314" s="395"/>
      <c r="O314" s="389"/>
      <c r="P314" s="390"/>
      <c r="Q314" s="393"/>
    </row>
    <row r="315" spans="2:17" s="392" customFormat="1" x14ac:dyDescent="0.25">
      <c r="B315" s="393"/>
      <c r="C315" s="393"/>
      <c r="E315" s="393"/>
      <c r="F315" s="394"/>
      <c r="G315" s="394"/>
      <c r="H315" s="394"/>
      <c r="I315" s="395"/>
      <c r="J315" s="395"/>
      <c r="K315" s="395"/>
      <c r="L315" s="395"/>
      <c r="M315" s="399"/>
      <c r="N315" s="395"/>
      <c r="O315" s="389"/>
      <c r="P315" s="390"/>
      <c r="Q315" s="393"/>
    </row>
    <row r="316" spans="2:17" s="392" customFormat="1" x14ac:dyDescent="0.25">
      <c r="B316" s="393"/>
      <c r="C316" s="393"/>
      <c r="E316" s="393"/>
      <c r="F316" s="394"/>
      <c r="G316" s="394"/>
      <c r="H316" s="394"/>
      <c r="I316" s="395"/>
      <c r="J316" s="395"/>
      <c r="K316" s="395"/>
      <c r="L316" s="395"/>
      <c r="M316" s="399"/>
      <c r="N316" s="395"/>
      <c r="O316" s="389"/>
      <c r="P316" s="390"/>
      <c r="Q316" s="393"/>
    </row>
    <row r="317" spans="2:17" s="392" customFormat="1" x14ac:dyDescent="0.25">
      <c r="B317" s="393"/>
      <c r="C317" s="393"/>
      <c r="E317" s="393"/>
      <c r="F317" s="394"/>
      <c r="G317" s="394"/>
      <c r="H317" s="394"/>
      <c r="I317" s="395"/>
      <c r="J317" s="395"/>
      <c r="K317" s="395"/>
      <c r="L317" s="395"/>
      <c r="M317" s="399"/>
      <c r="N317" s="395"/>
      <c r="O317" s="389"/>
      <c r="P317" s="390"/>
      <c r="Q317" s="393"/>
    </row>
    <row r="318" spans="2:17" s="392" customFormat="1" x14ac:dyDescent="0.25">
      <c r="B318" s="393"/>
      <c r="C318" s="393"/>
      <c r="E318" s="393"/>
      <c r="F318" s="394"/>
      <c r="G318" s="394"/>
      <c r="H318" s="394"/>
      <c r="I318" s="395"/>
      <c r="J318" s="395"/>
      <c r="K318" s="395"/>
      <c r="L318" s="395"/>
      <c r="M318" s="399"/>
      <c r="N318" s="395"/>
      <c r="O318" s="389"/>
      <c r="P318" s="390"/>
      <c r="Q318" s="393"/>
    </row>
    <row r="319" spans="2:17" s="392" customFormat="1" x14ac:dyDescent="0.25">
      <c r="B319" s="393"/>
      <c r="C319" s="393"/>
      <c r="E319" s="393"/>
      <c r="F319" s="394"/>
      <c r="G319" s="394"/>
      <c r="H319" s="394"/>
      <c r="I319" s="395"/>
      <c r="J319" s="395"/>
      <c r="K319" s="395"/>
      <c r="L319" s="395"/>
      <c r="M319" s="399"/>
      <c r="N319" s="395"/>
      <c r="O319" s="389"/>
      <c r="P319" s="390"/>
      <c r="Q319" s="393"/>
    </row>
    <row r="320" spans="2:17" s="392" customFormat="1" x14ac:dyDescent="0.25">
      <c r="B320" s="393"/>
      <c r="C320" s="393"/>
      <c r="E320" s="393"/>
      <c r="F320" s="394"/>
      <c r="G320" s="394"/>
      <c r="H320" s="394"/>
      <c r="I320" s="395"/>
      <c r="J320" s="395"/>
      <c r="K320" s="395"/>
      <c r="L320" s="395"/>
      <c r="M320" s="399"/>
      <c r="N320" s="395"/>
      <c r="O320" s="389"/>
      <c r="P320" s="390"/>
      <c r="Q320" s="393"/>
    </row>
    <row r="321" spans="2:17" s="392" customFormat="1" x14ac:dyDescent="0.25">
      <c r="B321" s="393"/>
      <c r="C321" s="393"/>
      <c r="E321" s="393"/>
      <c r="F321" s="394"/>
      <c r="G321" s="394"/>
      <c r="H321" s="394"/>
      <c r="I321" s="395"/>
      <c r="J321" s="395"/>
      <c r="K321" s="395"/>
      <c r="L321" s="395"/>
      <c r="M321" s="399"/>
      <c r="N321" s="395"/>
      <c r="O321" s="389"/>
      <c r="P321" s="390"/>
      <c r="Q321" s="393"/>
    </row>
    <row r="322" spans="2:17" s="392" customFormat="1" x14ac:dyDescent="0.25">
      <c r="B322" s="393"/>
      <c r="C322" s="393"/>
      <c r="E322" s="393"/>
      <c r="F322" s="394"/>
      <c r="G322" s="394"/>
      <c r="H322" s="394"/>
      <c r="I322" s="395"/>
      <c r="J322" s="395"/>
      <c r="K322" s="395"/>
      <c r="L322" s="395"/>
      <c r="M322" s="399"/>
      <c r="N322" s="395"/>
      <c r="O322" s="389"/>
      <c r="P322" s="390"/>
      <c r="Q322" s="393"/>
    </row>
    <row r="323" spans="2:17" s="392" customFormat="1" x14ac:dyDescent="0.25">
      <c r="B323" s="393"/>
      <c r="C323" s="393"/>
      <c r="E323" s="393"/>
      <c r="F323" s="394"/>
      <c r="G323" s="394"/>
      <c r="H323" s="394"/>
      <c r="I323" s="395"/>
      <c r="J323" s="395"/>
      <c r="K323" s="395"/>
      <c r="L323" s="395"/>
      <c r="M323" s="399"/>
      <c r="N323" s="395"/>
      <c r="O323" s="389"/>
      <c r="P323" s="390"/>
      <c r="Q323" s="393"/>
    </row>
    <row r="324" spans="2:17" s="392" customFormat="1" x14ac:dyDescent="0.25">
      <c r="B324" s="393"/>
      <c r="C324" s="393"/>
      <c r="E324" s="393"/>
      <c r="F324" s="394"/>
      <c r="G324" s="394"/>
      <c r="H324" s="394"/>
      <c r="I324" s="395"/>
      <c r="J324" s="395"/>
      <c r="K324" s="395"/>
      <c r="L324" s="395"/>
      <c r="M324" s="399"/>
      <c r="N324" s="395"/>
      <c r="O324" s="389"/>
      <c r="P324" s="390"/>
      <c r="Q324" s="393"/>
    </row>
    <row r="325" spans="2:17" s="392" customFormat="1" x14ac:dyDescent="0.25">
      <c r="B325" s="393"/>
      <c r="C325" s="393"/>
      <c r="E325" s="393"/>
      <c r="F325" s="394"/>
      <c r="G325" s="394"/>
      <c r="H325" s="394"/>
      <c r="I325" s="395"/>
      <c r="J325" s="395"/>
      <c r="K325" s="395"/>
      <c r="L325" s="395"/>
      <c r="M325" s="399"/>
      <c r="N325" s="395"/>
      <c r="O325" s="389"/>
      <c r="P325" s="390"/>
      <c r="Q325" s="393"/>
    </row>
    <row r="326" spans="2:17" s="392" customFormat="1" x14ac:dyDescent="0.25">
      <c r="B326" s="393"/>
      <c r="C326" s="393"/>
      <c r="E326" s="393"/>
      <c r="F326" s="394"/>
      <c r="G326" s="394"/>
      <c r="H326" s="394"/>
      <c r="I326" s="395"/>
      <c r="J326" s="395"/>
      <c r="K326" s="395"/>
      <c r="L326" s="395"/>
      <c r="M326" s="399"/>
      <c r="N326" s="395"/>
      <c r="O326" s="389"/>
      <c r="P326" s="390"/>
      <c r="Q326" s="393"/>
    </row>
    <row r="327" spans="2:17" s="392" customFormat="1" x14ac:dyDescent="0.25">
      <c r="B327" s="393"/>
      <c r="C327" s="393"/>
      <c r="E327" s="393"/>
      <c r="F327" s="394"/>
      <c r="G327" s="394"/>
      <c r="H327" s="394"/>
      <c r="I327" s="395"/>
      <c r="J327" s="395"/>
      <c r="K327" s="395"/>
      <c r="L327" s="395"/>
      <c r="M327" s="399"/>
      <c r="N327" s="395"/>
      <c r="O327" s="389"/>
      <c r="P327" s="390"/>
      <c r="Q327" s="393"/>
    </row>
    <row r="328" spans="2:17" s="392" customFormat="1" x14ac:dyDescent="0.25">
      <c r="B328" s="393"/>
      <c r="C328" s="393"/>
      <c r="E328" s="393"/>
      <c r="F328" s="394"/>
      <c r="G328" s="394"/>
      <c r="H328" s="394"/>
      <c r="I328" s="395"/>
      <c r="J328" s="395"/>
      <c r="K328" s="395"/>
      <c r="L328" s="395"/>
      <c r="M328" s="399"/>
      <c r="N328" s="395"/>
      <c r="O328" s="389"/>
      <c r="P328" s="390"/>
      <c r="Q328" s="393"/>
    </row>
    <row r="329" spans="2:17" s="392" customFormat="1" x14ac:dyDescent="0.25">
      <c r="B329" s="393"/>
      <c r="C329" s="393"/>
      <c r="E329" s="393"/>
      <c r="F329" s="394"/>
      <c r="G329" s="394"/>
      <c r="H329" s="394"/>
      <c r="I329" s="395"/>
      <c r="J329" s="395"/>
      <c r="K329" s="395"/>
      <c r="L329" s="395"/>
      <c r="M329" s="399"/>
      <c r="N329" s="395"/>
      <c r="O329" s="389"/>
      <c r="P329" s="390"/>
      <c r="Q329" s="393"/>
    </row>
    <row r="330" spans="2:17" s="392" customFormat="1" x14ac:dyDescent="0.25">
      <c r="B330" s="393"/>
      <c r="C330" s="393"/>
      <c r="E330" s="393"/>
      <c r="F330" s="394"/>
      <c r="G330" s="394"/>
      <c r="H330" s="394"/>
      <c r="I330" s="395"/>
      <c r="J330" s="395"/>
      <c r="K330" s="395"/>
      <c r="L330" s="395"/>
      <c r="M330" s="399"/>
      <c r="N330" s="395"/>
      <c r="O330" s="389"/>
      <c r="P330" s="390"/>
      <c r="Q330" s="393"/>
    </row>
    <row r="331" spans="2:17" s="392" customFormat="1" x14ac:dyDescent="0.25">
      <c r="B331" s="393"/>
      <c r="C331" s="393"/>
      <c r="E331" s="393"/>
      <c r="F331" s="394"/>
      <c r="G331" s="394"/>
      <c r="H331" s="394"/>
      <c r="I331" s="395"/>
      <c r="J331" s="395"/>
      <c r="K331" s="395"/>
      <c r="L331" s="395"/>
      <c r="M331" s="399"/>
      <c r="N331" s="395"/>
      <c r="O331" s="389"/>
      <c r="P331" s="390"/>
      <c r="Q331" s="393"/>
    </row>
    <row r="332" spans="2:17" s="392" customFormat="1" x14ac:dyDescent="0.25">
      <c r="B332" s="393"/>
      <c r="C332" s="393"/>
      <c r="E332" s="393"/>
      <c r="F332" s="394"/>
      <c r="G332" s="394"/>
      <c r="H332" s="394"/>
      <c r="I332" s="395"/>
      <c r="J332" s="395"/>
      <c r="K332" s="395"/>
      <c r="L332" s="395"/>
      <c r="M332" s="399"/>
      <c r="N332" s="395"/>
      <c r="O332" s="389"/>
      <c r="P332" s="390"/>
      <c r="Q332" s="393"/>
    </row>
    <row r="333" spans="2:17" s="392" customFormat="1" x14ac:dyDescent="0.25">
      <c r="B333" s="393"/>
      <c r="C333" s="393"/>
      <c r="E333" s="393"/>
      <c r="F333" s="394"/>
      <c r="G333" s="394"/>
      <c r="H333" s="394"/>
      <c r="I333" s="395"/>
      <c r="J333" s="395"/>
      <c r="K333" s="395"/>
      <c r="L333" s="395"/>
      <c r="M333" s="399"/>
      <c r="N333" s="395"/>
      <c r="O333" s="389"/>
      <c r="P333" s="390"/>
      <c r="Q333" s="393"/>
    </row>
    <row r="334" spans="2:17" s="392" customFormat="1" x14ac:dyDescent="0.25">
      <c r="B334" s="393"/>
      <c r="C334" s="393"/>
      <c r="E334" s="393"/>
      <c r="F334" s="394"/>
      <c r="G334" s="394"/>
      <c r="H334" s="394"/>
      <c r="I334" s="395"/>
      <c r="J334" s="395"/>
      <c r="K334" s="395"/>
      <c r="L334" s="395"/>
      <c r="M334" s="399"/>
      <c r="N334" s="395"/>
      <c r="O334" s="389"/>
      <c r="P334" s="390"/>
      <c r="Q334" s="393"/>
    </row>
    <row r="335" spans="2:17" s="392" customFormat="1" x14ac:dyDescent="0.25">
      <c r="B335" s="393"/>
      <c r="C335" s="393"/>
      <c r="E335" s="393"/>
      <c r="F335" s="394"/>
      <c r="G335" s="394"/>
      <c r="H335" s="394"/>
      <c r="I335" s="395"/>
      <c r="J335" s="395"/>
      <c r="K335" s="395"/>
      <c r="L335" s="395"/>
      <c r="M335" s="399"/>
      <c r="N335" s="395"/>
      <c r="O335" s="389"/>
      <c r="P335" s="390"/>
      <c r="Q335" s="393"/>
    </row>
    <row r="336" spans="2:17" s="392" customFormat="1" x14ac:dyDescent="0.25">
      <c r="B336" s="393"/>
      <c r="C336" s="393"/>
      <c r="E336" s="393"/>
      <c r="F336" s="394"/>
      <c r="G336" s="394"/>
      <c r="H336" s="394"/>
      <c r="I336" s="395"/>
      <c r="J336" s="395"/>
      <c r="K336" s="395"/>
      <c r="L336" s="395"/>
      <c r="M336" s="399"/>
      <c r="N336" s="395"/>
      <c r="O336" s="389"/>
      <c r="P336" s="390"/>
      <c r="Q336" s="393"/>
    </row>
    <row r="337" spans="2:17" s="392" customFormat="1" x14ac:dyDescent="0.25">
      <c r="B337" s="393"/>
      <c r="C337" s="393"/>
      <c r="E337" s="393"/>
      <c r="F337" s="394"/>
      <c r="G337" s="394"/>
      <c r="H337" s="394"/>
      <c r="I337" s="395"/>
      <c r="J337" s="395"/>
      <c r="K337" s="395"/>
      <c r="L337" s="395"/>
      <c r="M337" s="399"/>
      <c r="N337" s="395"/>
      <c r="O337" s="389"/>
      <c r="P337" s="390"/>
      <c r="Q337" s="393"/>
    </row>
    <row r="338" spans="2:17" s="392" customFormat="1" x14ac:dyDescent="0.25">
      <c r="B338" s="393"/>
      <c r="C338" s="393"/>
      <c r="E338" s="393"/>
      <c r="F338" s="394"/>
      <c r="G338" s="394"/>
      <c r="H338" s="394"/>
      <c r="I338" s="395"/>
      <c r="J338" s="395"/>
      <c r="K338" s="395"/>
      <c r="L338" s="395"/>
      <c r="M338" s="399"/>
      <c r="N338" s="395"/>
      <c r="O338" s="389"/>
      <c r="P338" s="390"/>
      <c r="Q338" s="393"/>
    </row>
    <row r="339" spans="2:17" s="392" customFormat="1" x14ac:dyDescent="0.25">
      <c r="B339" s="393"/>
      <c r="C339" s="393"/>
      <c r="E339" s="393"/>
      <c r="F339" s="394"/>
      <c r="G339" s="394"/>
      <c r="H339" s="394"/>
      <c r="I339" s="395"/>
      <c r="J339" s="395"/>
      <c r="K339" s="395"/>
      <c r="L339" s="395"/>
      <c r="M339" s="399"/>
      <c r="N339" s="395"/>
      <c r="O339" s="389"/>
      <c r="P339" s="390"/>
      <c r="Q339" s="393"/>
    </row>
    <row r="340" spans="2:17" s="392" customFormat="1" x14ac:dyDescent="0.25">
      <c r="B340" s="393"/>
      <c r="C340" s="393"/>
      <c r="E340" s="393"/>
      <c r="F340" s="394"/>
      <c r="G340" s="394"/>
      <c r="H340" s="394"/>
      <c r="I340" s="395"/>
      <c r="J340" s="395"/>
      <c r="K340" s="395"/>
      <c r="L340" s="395"/>
      <c r="M340" s="399"/>
      <c r="N340" s="395"/>
      <c r="O340" s="389"/>
      <c r="P340" s="390"/>
      <c r="Q340" s="393"/>
    </row>
    <row r="341" spans="2:17" s="392" customFormat="1" x14ac:dyDescent="0.25">
      <c r="B341" s="393"/>
      <c r="C341" s="393"/>
      <c r="E341" s="393"/>
      <c r="F341" s="394"/>
      <c r="G341" s="394"/>
      <c r="H341" s="394"/>
      <c r="I341" s="395"/>
      <c r="J341" s="395"/>
      <c r="K341" s="395"/>
      <c r="L341" s="395"/>
      <c r="M341" s="399"/>
      <c r="N341" s="395"/>
      <c r="O341" s="389"/>
      <c r="P341" s="390"/>
      <c r="Q341" s="393"/>
    </row>
    <row r="342" spans="2:17" s="392" customFormat="1" x14ac:dyDescent="0.25">
      <c r="B342" s="393"/>
      <c r="C342" s="393"/>
      <c r="E342" s="393"/>
      <c r="F342" s="394"/>
      <c r="G342" s="394"/>
      <c r="H342" s="394"/>
      <c r="I342" s="395"/>
      <c r="J342" s="395"/>
      <c r="K342" s="395"/>
      <c r="L342" s="395"/>
      <c r="M342" s="399"/>
      <c r="N342" s="395"/>
      <c r="O342" s="389"/>
      <c r="P342" s="390"/>
      <c r="Q342" s="393"/>
    </row>
    <row r="343" spans="2:17" s="392" customFormat="1" x14ac:dyDescent="0.25">
      <c r="B343" s="393"/>
      <c r="C343" s="393"/>
      <c r="E343" s="393"/>
      <c r="F343" s="394"/>
      <c r="G343" s="394"/>
      <c r="H343" s="394"/>
      <c r="I343" s="395"/>
      <c r="J343" s="395"/>
      <c r="K343" s="395"/>
      <c r="L343" s="395"/>
      <c r="M343" s="399"/>
      <c r="N343" s="395"/>
      <c r="O343" s="389"/>
      <c r="P343" s="390"/>
      <c r="Q343" s="393"/>
    </row>
    <row r="344" spans="2:17" s="392" customFormat="1" x14ac:dyDescent="0.25">
      <c r="B344" s="393"/>
      <c r="C344" s="393"/>
      <c r="E344" s="393"/>
      <c r="F344" s="394"/>
      <c r="G344" s="394"/>
      <c r="H344" s="394"/>
      <c r="I344" s="395"/>
      <c r="J344" s="395"/>
      <c r="K344" s="395"/>
      <c r="L344" s="395"/>
      <c r="M344" s="399"/>
      <c r="N344" s="395"/>
      <c r="O344" s="389"/>
      <c r="P344" s="390"/>
      <c r="Q344" s="393"/>
    </row>
    <row r="345" spans="2:17" s="392" customFormat="1" x14ac:dyDescent="0.25">
      <c r="B345" s="393"/>
      <c r="C345" s="393"/>
      <c r="E345" s="393"/>
      <c r="F345" s="394"/>
      <c r="G345" s="394"/>
      <c r="H345" s="394"/>
      <c r="I345" s="395"/>
      <c r="J345" s="395"/>
      <c r="K345" s="395"/>
      <c r="L345" s="395"/>
      <c r="M345" s="399"/>
      <c r="N345" s="395"/>
      <c r="O345" s="389"/>
      <c r="P345" s="390"/>
      <c r="Q345" s="393"/>
    </row>
    <row r="346" spans="2:17" s="392" customFormat="1" x14ac:dyDescent="0.25">
      <c r="B346" s="393"/>
      <c r="C346" s="393"/>
      <c r="E346" s="393"/>
      <c r="F346" s="394"/>
      <c r="G346" s="394"/>
      <c r="H346" s="394"/>
      <c r="I346" s="395"/>
      <c r="J346" s="395"/>
      <c r="K346" s="395"/>
      <c r="L346" s="395"/>
      <c r="M346" s="399"/>
      <c r="N346" s="395"/>
      <c r="O346" s="389"/>
      <c r="P346" s="390"/>
      <c r="Q346" s="393"/>
    </row>
    <row r="347" spans="2:17" s="392" customFormat="1" x14ac:dyDescent="0.25">
      <c r="B347" s="393"/>
      <c r="C347" s="393"/>
      <c r="E347" s="393"/>
      <c r="F347" s="394"/>
      <c r="G347" s="394"/>
      <c r="H347" s="394"/>
      <c r="I347" s="395"/>
      <c r="J347" s="395"/>
      <c r="K347" s="395"/>
      <c r="L347" s="395"/>
      <c r="M347" s="399"/>
      <c r="N347" s="395"/>
      <c r="O347" s="389"/>
      <c r="P347" s="390"/>
      <c r="Q347" s="393"/>
    </row>
    <row r="348" spans="2:17" s="392" customFormat="1" x14ac:dyDescent="0.25">
      <c r="B348" s="393"/>
      <c r="C348" s="393"/>
      <c r="E348" s="393"/>
      <c r="F348" s="394"/>
      <c r="G348" s="394"/>
      <c r="H348" s="394"/>
      <c r="I348" s="395"/>
      <c r="J348" s="395"/>
      <c r="K348" s="395"/>
      <c r="L348" s="395"/>
      <c r="M348" s="399"/>
      <c r="N348" s="395"/>
      <c r="O348" s="389"/>
      <c r="P348" s="390"/>
      <c r="Q348" s="393"/>
    </row>
    <row r="349" spans="2:17" s="392" customFormat="1" x14ac:dyDescent="0.25">
      <c r="B349" s="393"/>
      <c r="C349" s="393"/>
      <c r="E349" s="393"/>
      <c r="F349" s="394"/>
      <c r="G349" s="394"/>
      <c r="H349" s="394"/>
      <c r="I349" s="395"/>
      <c r="J349" s="395"/>
      <c r="K349" s="395"/>
      <c r="L349" s="395"/>
      <c r="M349" s="399"/>
      <c r="N349" s="395"/>
      <c r="O349" s="389"/>
      <c r="P349" s="390"/>
      <c r="Q349" s="393"/>
    </row>
    <row r="350" spans="2:17" s="392" customFormat="1" x14ac:dyDescent="0.25">
      <c r="B350" s="393"/>
      <c r="C350" s="393"/>
      <c r="E350" s="393"/>
      <c r="F350" s="394"/>
      <c r="G350" s="394"/>
      <c r="H350" s="394"/>
      <c r="I350" s="395"/>
      <c r="J350" s="395"/>
      <c r="K350" s="395"/>
      <c r="L350" s="395"/>
      <c r="M350" s="399"/>
      <c r="N350" s="395"/>
      <c r="O350" s="389"/>
      <c r="P350" s="390"/>
      <c r="Q350" s="393"/>
    </row>
    <row r="351" spans="2:17" s="392" customFormat="1" x14ac:dyDescent="0.25">
      <c r="B351" s="393"/>
      <c r="C351" s="393"/>
      <c r="E351" s="393"/>
      <c r="F351" s="394"/>
      <c r="G351" s="394"/>
      <c r="H351" s="394"/>
      <c r="I351" s="395"/>
      <c r="J351" s="395"/>
      <c r="K351" s="395"/>
      <c r="L351" s="395"/>
      <c r="M351" s="399"/>
      <c r="N351" s="395"/>
      <c r="O351" s="389"/>
      <c r="P351" s="390"/>
      <c r="Q351" s="393"/>
    </row>
    <row r="352" spans="2:17" s="392" customFormat="1" x14ac:dyDescent="0.25">
      <c r="B352" s="393"/>
      <c r="C352" s="393"/>
      <c r="E352" s="393"/>
      <c r="F352" s="394"/>
      <c r="G352" s="394"/>
      <c r="H352" s="394"/>
      <c r="I352" s="395"/>
      <c r="J352" s="395"/>
      <c r="K352" s="395"/>
      <c r="L352" s="395"/>
      <c r="M352" s="399"/>
      <c r="N352" s="395"/>
      <c r="O352" s="389"/>
      <c r="P352" s="390"/>
      <c r="Q352" s="393"/>
    </row>
    <row r="353" spans="2:17" s="392" customFormat="1" x14ac:dyDescent="0.25">
      <c r="B353" s="393"/>
      <c r="C353" s="393"/>
      <c r="E353" s="393"/>
      <c r="F353" s="394"/>
      <c r="G353" s="394"/>
      <c r="H353" s="394"/>
      <c r="I353" s="395"/>
      <c r="J353" s="395"/>
      <c r="K353" s="395"/>
      <c r="L353" s="395"/>
      <c r="M353" s="399"/>
      <c r="N353" s="395"/>
      <c r="O353" s="389"/>
      <c r="P353" s="390"/>
      <c r="Q353" s="393"/>
    </row>
    <row r="354" spans="2:17" s="392" customFormat="1" x14ac:dyDescent="0.25">
      <c r="B354" s="393"/>
      <c r="C354" s="393"/>
      <c r="E354" s="393"/>
      <c r="F354" s="394"/>
      <c r="G354" s="394"/>
      <c r="H354" s="394"/>
      <c r="I354" s="395"/>
      <c r="J354" s="395"/>
      <c r="K354" s="395"/>
      <c r="L354" s="395"/>
      <c r="M354" s="399"/>
      <c r="N354" s="395"/>
      <c r="O354" s="389"/>
      <c r="P354" s="390"/>
      <c r="Q354" s="393"/>
    </row>
    <row r="355" spans="2:17" s="392" customFormat="1" x14ac:dyDescent="0.25">
      <c r="B355" s="393"/>
      <c r="C355" s="393"/>
      <c r="E355" s="393"/>
      <c r="F355" s="394"/>
      <c r="G355" s="394"/>
      <c r="H355" s="394"/>
      <c r="I355" s="395"/>
      <c r="J355" s="395"/>
      <c r="K355" s="395"/>
      <c r="L355" s="395"/>
      <c r="M355" s="399"/>
      <c r="N355" s="395"/>
      <c r="O355" s="389"/>
      <c r="P355" s="390"/>
      <c r="Q355" s="393"/>
    </row>
    <row r="356" spans="2:17" s="392" customFormat="1" x14ac:dyDescent="0.25">
      <c r="B356" s="393"/>
      <c r="C356" s="393"/>
      <c r="E356" s="393"/>
      <c r="F356" s="394"/>
      <c r="G356" s="394"/>
      <c r="H356" s="394"/>
      <c r="I356" s="395"/>
      <c r="J356" s="395"/>
      <c r="K356" s="395"/>
      <c r="L356" s="395"/>
      <c r="M356" s="399"/>
      <c r="N356" s="395"/>
      <c r="O356" s="389"/>
      <c r="P356" s="390"/>
      <c r="Q356" s="393"/>
    </row>
    <row r="357" spans="2:17" s="392" customFormat="1" x14ac:dyDescent="0.25">
      <c r="B357" s="393"/>
      <c r="C357" s="393"/>
      <c r="E357" s="393"/>
      <c r="F357" s="394"/>
      <c r="G357" s="394"/>
      <c r="H357" s="394"/>
      <c r="I357" s="395"/>
      <c r="J357" s="395"/>
      <c r="K357" s="395"/>
      <c r="L357" s="395"/>
      <c r="M357" s="399"/>
      <c r="N357" s="395"/>
      <c r="O357" s="389"/>
      <c r="P357" s="390"/>
      <c r="Q357" s="393"/>
    </row>
    <row r="358" spans="2:17" s="392" customFormat="1" x14ac:dyDescent="0.25">
      <c r="B358" s="393"/>
      <c r="C358" s="393"/>
      <c r="E358" s="393"/>
      <c r="F358" s="394"/>
      <c r="G358" s="394"/>
      <c r="H358" s="394"/>
      <c r="I358" s="395"/>
      <c r="J358" s="395"/>
      <c r="K358" s="395"/>
      <c r="L358" s="395"/>
      <c r="M358" s="399"/>
      <c r="N358" s="395"/>
      <c r="O358" s="389"/>
      <c r="P358" s="390"/>
      <c r="Q358" s="393"/>
    </row>
    <row r="359" spans="2:17" s="392" customFormat="1" x14ac:dyDescent="0.25">
      <c r="B359" s="393"/>
      <c r="C359" s="393"/>
      <c r="E359" s="393"/>
      <c r="F359" s="394"/>
      <c r="G359" s="394"/>
      <c r="H359" s="394"/>
      <c r="I359" s="395"/>
      <c r="J359" s="395"/>
      <c r="K359" s="395"/>
      <c r="L359" s="395"/>
      <c r="M359" s="399"/>
      <c r="N359" s="395"/>
      <c r="O359" s="389"/>
      <c r="P359" s="390"/>
      <c r="Q359" s="393"/>
    </row>
    <row r="360" spans="2:17" s="392" customFormat="1" x14ac:dyDescent="0.25">
      <c r="B360" s="393"/>
      <c r="C360" s="393"/>
      <c r="E360" s="393"/>
      <c r="F360" s="394"/>
      <c r="G360" s="394"/>
      <c r="H360" s="394"/>
      <c r="I360" s="395"/>
      <c r="J360" s="395"/>
      <c r="K360" s="395"/>
      <c r="L360" s="395"/>
      <c r="M360" s="399"/>
      <c r="N360" s="395"/>
      <c r="O360" s="389"/>
      <c r="P360" s="390"/>
      <c r="Q360" s="393"/>
    </row>
    <row r="361" spans="2:17" s="392" customFormat="1" x14ac:dyDescent="0.25">
      <c r="B361" s="393"/>
      <c r="C361" s="393"/>
      <c r="E361" s="393"/>
      <c r="F361" s="394"/>
      <c r="G361" s="394"/>
      <c r="H361" s="394"/>
      <c r="I361" s="395"/>
      <c r="J361" s="395"/>
      <c r="K361" s="395"/>
      <c r="L361" s="395"/>
      <c r="M361" s="399"/>
      <c r="N361" s="395"/>
      <c r="O361" s="389"/>
      <c r="P361" s="390"/>
      <c r="Q361" s="393"/>
    </row>
    <row r="362" spans="2:17" s="392" customFormat="1" x14ac:dyDescent="0.25">
      <c r="B362" s="393"/>
      <c r="C362" s="393"/>
      <c r="E362" s="393"/>
      <c r="F362" s="394"/>
      <c r="G362" s="394"/>
      <c r="H362" s="394"/>
      <c r="I362" s="395"/>
      <c r="J362" s="395"/>
      <c r="K362" s="395"/>
      <c r="L362" s="395"/>
      <c r="M362" s="399"/>
      <c r="N362" s="395"/>
      <c r="O362" s="389"/>
      <c r="P362" s="390"/>
      <c r="Q362" s="393"/>
    </row>
    <row r="363" spans="2:17" s="392" customFormat="1" x14ac:dyDescent="0.25">
      <c r="B363" s="393"/>
      <c r="C363" s="393"/>
      <c r="E363" s="393"/>
      <c r="F363" s="394"/>
      <c r="G363" s="394"/>
      <c r="H363" s="394"/>
      <c r="I363" s="395"/>
      <c r="J363" s="395"/>
      <c r="K363" s="395"/>
      <c r="L363" s="395"/>
      <c r="M363" s="399"/>
      <c r="N363" s="395"/>
      <c r="O363" s="389"/>
      <c r="P363" s="390"/>
      <c r="Q363" s="393"/>
    </row>
    <row r="364" spans="2:17" s="392" customFormat="1" x14ac:dyDescent="0.25">
      <c r="B364" s="393"/>
      <c r="C364" s="393"/>
      <c r="E364" s="393"/>
      <c r="F364" s="394"/>
      <c r="G364" s="394"/>
      <c r="H364" s="394"/>
      <c r="I364" s="395"/>
      <c r="J364" s="395"/>
      <c r="K364" s="395"/>
      <c r="L364" s="395"/>
      <c r="M364" s="399"/>
      <c r="N364" s="395"/>
      <c r="O364" s="389"/>
      <c r="P364" s="390"/>
      <c r="Q364" s="393"/>
    </row>
    <row r="365" spans="2:17" s="392" customFormat="1" x14ac:dyDescent="0.25">
      <c r="B365" s="393"/>
      <c r="C365" s="393"/>
      <c r="E365" s="393"/>
      <c r="F365" s="394"/>
      <c r="G365" s="394"/>
      <c r="H365" s="394"/>
      <c r="I365" s="395"/>
      <c r="J365" s="395"/>
      <c r="K365" s="395"/>
      <c r="L365" s="395"/>
      <c r="M365" s="399"/>
      <c r="N365" s="395"/>
      <c r="O365" s="389"/>
      <c r="P365" s="390"/>
      <c r="Q365" s="393"/>
    </row>
    <row r="366" spans="2:17" s="392" customFormat="1" x14ac:dyDescent="0.25">
      <c r="B366" s="393"/>
      <c r="C366" s="393"/>
      <c r="E366" s="393"/>
      <c r="F366" s="394"/>
      <c r="G366" s="394"/>
      <c r="H366" s="394"/>
      <c r="I366" s="395"/>
      <c r="J366" s="395"/>
      <c r="K366" s="395"/>
      <c r="L366" s="395"/>
      <c r="M366" s="399"/>
      <c r="N366" s="395"/>
      <c r="O366" s="389"/>
      <c r="P366" s="390"/>
      <c r="Q366" s="393"/>
    </row>
    <row r="367" spans="2:17" s="392" customFormat="1" x14ac:dyDescent="0.25">
      <c r="B367" s="393"/>
      <c r="C367" s="393"/>
      <c r="E367" s="393"/>
      <c r="F367" s="394"/>
      <c r="G367" s="394"/>
      <c r="H367" s="394"/>
      <c r="I367" s="395"/>
      <c r="J367" s="395"/>
      <c r="K367" s="395"/>
      <c r="L367" s="395"/>
      <c r="M367" s="399"/>
      <c r="N367" s="395"/>
      <c r="O367" s="389"/>
      <c r="P367" s="390"/>
      <c r="Q367" s="393"/>
    </row>
    <row r="368" spans="2:17" s="392" customFormat="1" x14ac:dyDescent="0.25">
      <c r="B368" s="393"/>
      <c r="C368" s="393"/>
      <c r="E368" s="393"/>
      <c r="F368" s="394"/>
      <c r="G368" s="394"/>
      <c r="H368" s="394"/>
      <c r="I368" s="395"/>
      <c r="J368" s="395"/>
      <c r="K368" s="395"/>
      <c r="L368" s="395"/>
      <c r="M368" s="399"/>
      <c r="N368" s="395"/>
      <c r="O368" s="389"/>
      <c r="P368" s="390"/>
      <c r="Q368" s="393"/>
    </row>
    <row r="369" spans="2:17" s="392" customFormat="1" x14ac:dyDescent="0.25">
      <c r="B369" s="393"/>
      <c r="C369" s="393"/>
      <c r="E369" s="393"/>
      <c r="F369" s="394"/>
      <c r="G369" s="394"/>
      <c r="H369" s="394"/>
      <c r="I369" s="395"/>
      <c r="J369" s="395"/>
      <c r="K369" s="395"/>
      <c r="L369" s="395"/>
      <c r="M369" s="399"/>
      <c r="N369" s="395"/>
      <c r="O369" s="389"/>
      <c r="P369" s="390"/>
      <c r="Q369" s="393"/>
    </row>
    <row r="370" spans="2:17" s="392" customFormat="1" x14ac:dyDescent="0.25">
      <c r="B370" s="393"/>
      <c r="C370" s="393"/>
      <c r="E370" s="393"/>
      <c r="F370" s="394"/>
      <c r="G370" s="394"/>
      <c r="H370" s="394"/>
      <c r="I370" s="395"/>
      <c r="J370" s="395"/>
      <c r="K370" s="395"/>
      <c r="L370" s="395"/>
      <c r="M370" s="399"/>
      <c r="N370" s="395"/>
      <c r="O370" s="389"/>
      <c r="P370" s="390"/>
      <c r="Q370" s="393"/>
    </row>
    <row r="371" spans="2:17" s="392" customFormat="1" x14ac:dyDescent="0.25">
      <c r="B371" s="393"/>
      <c r="C371" s="393"/>
      <c r="E371" s="393"/>
      <c r="F371" s="394"/>
      <c r="G371" s="394"/>
      <c r="H371" s="394"/>
      <c r="I371" s="395"/>
      <c r="J371" s="395"/>
      <c r="K371" s="395"/>
      <c r="L371" s="395"/>
      <c r="M371" s="399"/>
      <c r="N371" s="395"/>
      <c r="O371" s="389"/>
      <c r="P371" s="390"/>
      <c r="Q371" s="393"/>
    </row>
    <row r="372" spans="2:17" s="392" customFormat="1" x14ac:dyDescent="0.25">
      <c r="B372" s="393"/>
      <c r="C372" s="393"/>
      <c r="E372" s="393"/>
      <c r="F372" s="394"/>
      <c r="G372" s="394"/>
      <c r="H372" s="394"/>
      <c r="I372" s="395"/>
      <c r="J372" s="395"/>
      <c r="K372" s="395"/>
      <c r="L372" s="395"/>
      <c r="M372" s="399"/>
      <c r="N372" s="395"/>
      <c r="O372" s="389"/>
      <c r="P372" s="390"/>
      <c r="Q372" s="393"/>
    </row>
    <row r="373" spans="2:17" s="392" customFormat="1" x14ac:dyDescent="0.25">
      <c r="B373" s="393"/>
      <c r="C373" s="393"/>
      <c r="E373" s="393"/>
      <c r="F373" s="394"/>
      <c r="G373" s="394"/>
      <c r="H373" s="394"/>
      <c r="I373" s="395"/>
      <c r="J373" s="395"/>
      <c r="K373" s="395"/>
      <c r="L373" s="395"/>
      <c r="M373" s="399"/>
      <c r="N373" s="395"/>
      <c r="O373" s="389"/>
      <c r="P373" s="390"/>
      <c r="Q373" s="393"/>
    </row>
    <row r="374" spans="2:17" s="392" customFormat="1" x14ac:dyDescent="0.25">
      <c r="B374" s="393"/>
      <c r="C374" s="393"/>
      <c r="E374" s="393"/>
      <c r="F374" s="394"/>
      <c r="G374" s="394"/>
      <c r="H374" s="394"/>
      <c r="I374" s="395"/>
      <c r="J374" s="395"/>
      <c r="K374" s="395"/>
      <c r="L374" s="395"/>
      <c r="M374" s="399"/>
      <c r="N374" s="395"/>
      <c r="O374" s="389"/>
      <c r="P374" s="390"/>
      <c r="Q374" s="393"/>
    </row>
    <row r="375" spans="2:17" s="392" customFormat="1" x14ac:dyDescent="0.25">
      <c r="B375" s="393"/>
      <c r="C375" s="393"/>
      <c r="E375" s="393"/>
      <c r="F375" s="394"/>
      <c r="G375" s="394"/>
      <c r="H375" s="394"/>
      <c r="I375" s="395"/>
      <c r="J375" s="395"/>
      <c r="K375" s="395"/>
      <c r="L375" s="395"/>
      <c r="M375" s="399"/>
      <c r="N375" s="395"/>
      <c r="O375" s="389"/>
      <c r="P375" s="390"/>
      <c r="Q375" s="393"/>
    </row>
    <row r="376" spans="2:17" s="392" customFormat="1" x14ac:dyDescent="0.25">
      <c r="B376" s="393"/>
      <c r="C376" s="393"/>
      <c r="E376" s="393"/>
      <c r="F376" s="394"/>
      <c r="G376" s="394"/>
      <c r="H376" s="394"/>
      <c r="I376" s="395"/>
      <c r="J376" s="395"/>
      <c r="K376" s="395"/>
      <c r="L376" s="395"/>
      <c r="M376" s="399"/>
      <c r="N376" s="395"/>
      <c r="O376" s="389"/>
      <c r="P376" s="390"/>
      <c r="Q376" s="393"/>
    </row>
    <row r="377" spans="2:17" s="392" customFormat="1" x14ac:dyDescent="0.25">
      <c r="B377" s="393"/>
      <c r="C377" s="393"/>
      <c r="E377" s="393"/>
      <c r="F377" s="394"/>
      <c r="G377" s="394"/>
      <c r="H377" s="394"/>
      <c r="I377" s="395"/>
      <c r="J377" s="395"/>
      <c r="K377" s="395"/>
      <c r="L377" s="395"/>
      <c r="M377" s="399"/>
      <c r="N377" s="395"/>
      <c r="O377" s="389"/>
      <c r="P377" s="390"/>
      <c r="Q377" s="393"/>
    </row>
    <row r="378" spans="2:17" s="392" customFormat="1" x14ac:dyDescent="0.25">
      <c r="B378" s="393"/>
      <c r="C378" s="393"/>
      <c r="E378" s="393"/>
      <c r="F378" s="394"/>
      <c r="G378" s="394"/>
      <c r="H378" s="394"/>
      <c r="I378" s="395"/>
      <c r="J378" s="395"/>
      <c r="K378" s="395"/>
      <c r="L378" s="395"/>
      <c r="M378" s="399"/>
      <c r="N378" s="395"/>
      <c r="O378" s="389"/>
      <c r="P378" s="390"/>
      <c r="Q378" s="393"/>
    </row>
    <row r="379" spans="2:17" s="392" customFormat="1" x14ac:dyDescent="0.25">
      <c r="B379" s="393"/>
      <c r="C379" s="393"/>
      <c r="E379" s="393"/>
      <c r="F379" s="394"/>
      <c r="G379" s="394"/>
      <c r="H379" s="394"/>
      <c r="I379" s="395"/>
      <c r="J379" s="395"/>
      <c r="K379" s="395"/>
      <c r="L379" s="395"/>
      <c r="M379" s="399"/>
      <c r="N379" s="395"/>
      <c r="O379" s="389"/>
      <c r="P379" s="390"/>
      <c r="Q379" s="393"/>
    </row>
    <row r="380" spans="2:17" s="392" customFormat="1" x14ac:dyDescent="0.25">
      <c r="B380" s="393"/>
      <c r="C380" s="393"/>
      <c r="E380" s="393"/>
      <c r="F380" s="394"/>
      <c r="G380" s="394"/>
      <c r="H380" s="394"/>
      <c r="I380" s="395"/>
      <c r="J380" s="395"/>
      <c r="K380" s="395"/>
      <c r="L380" s="395"/>
      <c r="M380" s="399"/>
      <c r="N380" s="395"/>
      <c r="O380" s="389"/>
      <c r="P380" s="390"/>
      <c r="Q380" s="393"/>
    </row>
    <row r="381" spans="2:17" s="392" customFormat="1" x14ac:dyDescent="0.25">
      <c r="B381" s="393"/>
      <c r="C381" s="393"/>
      <c r="E381" s="393"/>
      <c r="F381" s="394"/>
      <c r="G381" s="394"/>
      <c r="H381" s="394"/>
      <c r="I381" s="395"/>
      <c r="J381" s="395"/>
      <c r="K381" s="395"/>
      <c r="L381" s="395"/>
      <c r="M381" s="399"/>
      <c r="N381" s="395"/>
      <c r="O381" s="389"/>
      <c r="P381" s="390"/>
      <c r="Q381" s="393"/>
    </row>
    <row r="382" spans="2:17" s="392" customFormat="1" x14ac:dyDescent="0.25">
      <c r="B382" s="393"/>
      <c r="C382" s="393"/>
      <c r="E382" s="393"/>
      <c r="F382" s="394"/>
      <c r="G382" s="394"/>
      <c r="H382" s="394"/>
      <c r="I382" s="395"/>
      <c r="J382" s="395"/>
      <c r="K382" s="395"/>
      <c r="L382" s="395"/>
      <c r="M382" s="399"/>
      <c r="N382" s="395"/>
      <c r="O382" s="389"/>
      <c r="P382" s="390"/>
      <c r="Q382" s="393"/>
    </row>
    <row r="383" spans="2:17" s="392" customFormat="1" x14ac:dyDescent="0.25">
      <c r="B383" s="393"/>
      <c r="C383" s="393"/>
      <c r="E383" s="393"/>
      <c r="F383" s="394"/>
      <c r="G383" s="394"/>
      <c r="H383" s="394"/>
      <c r="I383" s="395"/>
      <c r="J383" s="395"/>
      <c r="K383" s="395"/>
      <c r="L383" s="395"/>
      <c r="M383" s="399"/>
      <c r="N383" s="395"/>
      <c r="O383" s="389"/>
      <c r="P383" s="390"/>
      <c r="Q383" s="393"/>
    </row>
    <row r="384" spans="2:17" s="392" customFormat="1" x14ac:dyDescent="0.25">
      <c r="B384" s="393"/>
      <c r="C384" s="393"/>
      <c r="E384" s="393"/>
      <c r="F384" s="394"/>
      <c r="G384" s="394"/>
      <c r="H384" s="394"/>
      <c r="I384" s="395"/>
      <c r="J384" s="395"/>
      <c r="K384" s="395"/>
      <c r="L384" s="395"/>
      <c r="M384" s="399"/>
      <c r="N384" s="395"/>
      <c r="O384" s="389"/>
      <c r="P384" s="390"/>
      <c r="Q384" s="393"/>
    </row>
    <row r="385" spans="2:17" s="392" customFormat="1" x14ac:dyDescent="0.25">
      <c r="B385" s="393"/>
      <c r="C385" s="393"/>
      <c r="E385" s="393"/>
      <c r="F385" s="394"/>
      <c r="G385" s="394"/>
      <c r="H385" s="394"/>
      <c r="I385" s="395"/>
      <c r="J385" s="395"/>
      <c r="K385" s="395"/>
      <c r="L385" s="395"/>
      <c r="M385" s="399"/>
      <c r="N385" s="395"/>
      <c r="O385" s="389"/>
      <c r="P385" s="390"/>
      <c r="Q385" s="393"/>
    </row>
    <row r="386" spans="2:17" s="392" customFormat="1" x14ac:dyDescent="0.25">
      <c r="B386" s="393"/>
      <c r="C386" s="393"/>
      <c r="E386" s="393"/>
      <c r="F386" s="394"/>
      <c r="G386" s="394"/>
      <c r="H386" s="394"/>
      <c r="I386" s="395"/>
      <c r="J386" s="395"/>
      <c r="K386" s="395"/>
      <c r="L386" s="395"/>
      <c r="M386" s="399"/>
      <c r="N386" s="395"/>
      <c r="O386" s="389"/>
      <c r="P386" s="390"/>
      <c r="Q386" s="393"/>
    </row>
    <row r="387" spans="2:17" s="392" customFormat="1" x14ac:dyDescent="0.25">
      <c r="B387" s="393"/>
      <c r="C387" s="393"/>
      <c r="E387" s="393"/>
      <c r="F387" s="394"/>
      <c r="G387" s="394"/>
      <c r="H387" s="394"/>
      <c r="I387" s="395"/>
      <c r="J387" s="395"/>
      <c r="K387" s="395"/>
      <c r="L387" s="395"/>
      <c r="M387" s="399"/>
      <c r="N387" s="395"/>
      <c r="O387" s="389"/>
      <c r="P387" s="390"/>
      <c r="Q387" s="393"/>
    </row>
    <row r="388" spans="2:17" s="392" customFormat="1" x14ac:dyDescent="0.25">
      <c r="B388" s="393"/>
      <c r="C388" s="393"/>
      <c r="E388" s="393"/>
      <c r="F388" s="394"/>
      <c r="G388" s="394"/>
      <c r="H388" s="394"/>
      <c r="I388" s="395"/>
      <c r="J388" s="395"/>
      <c r="K388" s="395"/>
      <c r="L388" s="395"/>
      <c r="M388" s="399"/>
      <c r="N388" s="395"/>
      <c r="O388" s="389"/>
      <c r="P388" s="390"/>
      <c r="Q388" s="393"/>
    </row>
    <row r="389" spans="2:17" s="392" customFormat="1" x14ac:dyDescent="0.25">
      <c r="B389" s="393"/>
      <c r="C389" s="393"/>
      <c r="E389" s="393"/>
      <c r="F389" s="394"/>
      <c r="G389" s="394"/>
      <c r="H389" s="394"/>
      <c r="I389" s="395"/>
      <c r="J389" s="395"/>
      <c r="K389" s="395"/>
      <c r="L389" s="395"/>
      <c r="M389" s="399"/>
      <c r="N389" s="395"/>
      <c r="O389" s="389"/>
      <c r="P389" s="390"/>
      <c r="Q389" s="393"/>
    </row>
    <row r="390" spans="2:17" s="392" customFormat="1" x14ac:dyDescent="0.25">
      <c r="B390" s="393"/>
      <c r="C390" s="393"/>
      <c r="E390" s="393"/>
      <c r="F390" s="394"/>
      <c r="G390" s="394"/>
      <c r="H390" s="394"/>
      <c r="I390" s="395"/>
      <c r="J390" s="395"/>
      <c r="K390" s="395"/>
      <c r="L390" s="395"/>
      <c r="M390" s="399"/>
      <c r="N390" s="395"/>
      <c r="O390" s="389"/>
      <c r="P390" s="390"/>
      <c r="Q390" s="393"/>
    </row>
    <row r="391" spans="2:17" s="392" customFormat="1" x14ac:dyDescent="0.25">
      <c r="B391" s="393"/>
      <c r="C391" s="393"/>
      <c r="E391" s="393"/>
      <c r="F391" s="394"/>
      <c r="G391" s="394"/>
      <c r="H391" s="394"/>
      <c r="I391" s="395"/>
      <c r="J391" s="395"/>
      <c r="K391" s="395"/>
      <c r="L391" s="395"/>
      <c r="M391" s="399"/>
      <c r="N391" s="395"/>
      <c r="O391" s="389"/>
      <c r="P391" s="390"/>
      <c r="Q391" s="393"/>
    </row>
    <row r="392" spans="2:17" s="392" customFormat="1" x14ac:dyDescent="0.25">
      <c r="B392" s="393"/>
      <c r="C392" s="393"/>
      <c r="E392" s="393"/>
      <c r="F392" s="394"/>
      <c r="G392" s="394"/>
      <c r="H392" s="394"/>
      <c r="I392" s="395"/>
      <c r="J392" s="395"/>
      <c r="K392" s="395"/>
      <c r="L392" s="395"/>
      <c r="M392" s="399"/>
      <c r="N392" s="395"/>
      <c r="O392" s="389"/>
      <c r="P392" s="390"/>
      <c r="Q392" s="393"/>
    </row>
    <row r="393" spans="2:17" s="392" customFormat="1" x14ac:dyDescent="0.25">
      <c r="B393" s="393"/>
      <c r="C393" s="393"/>
      <c r="E393" s="393"/>
      <c r="F393" s="394"/>
      <c r="G393" s="394"/>
      <c r="H393" s="394"/>
      <c r="I393" s="395"/>
      <c r="J393" s="395"/>
      <c r="K393" s="395"/>
      <c r="L393" s="395"/>
      <c r="M393" s="399"/>
      <c r="N393" s="395"/>
      <c r="O393" s="389"/>
      <c r="P393" s="390"/>
      <c r="Q393" s="393"/>
    </row>
    <row r="394" spans="2:17" s="392" customFormat="1" x14ac:dyDescent="0.25">
      <c r="B394" s="393"/>
      <c r="C394" s="393"/>
      <c r="E394" s="393"/>
      <c r="F394" s="394"/>
      <c r="G394" s="394"/>
      <c r="H394" s="394"/>
      <c r="I394" s="395"/>
      <c r="J394" s="395"/>
      <c r="K394" s="395"/>
      <c r="L394" s="395"/>
      <c r="M394" s="399"/>
      <c r="N394" s="395"/>
      <c r="O394" s="389"/>
      <c r="P394" s="390"/>
      <c r="Q394" s="393"/>
    </row>
    <row r="395" spans="2:17" s="392" customFormat="1" x14ac:dyDescent="0.25">
      <c r="B395" s="393"/>
      <c r="C395" s="393"/>
      <c r="E395" s="393"/>
      <c r="F395" s="394"/>
      <c r="G395" s="394"/>
      <c r="H395" s="394"/>
      <c r="I395" s="395"/>
      <c r="J395" s="395"/>
      <c r="K395" s="395"/>
      <c r="L395" s="395"/>
      <c r="M395" s="399"/>
      <c r="N395" s="395"/>
      <c r="O395" s="389"/>
      <c r="P395" s="390"/>
      <c r="Q395" s="393"/>
    </row>
    <row r="396" spans="2:17" s="392" customFormat="1" x14ac:dyDescent="0.25">
      <c r="B396" s="393"/>
      <c r="C396" s="393"/>
      <c r="E396" s="393"/>
      <c r="F396" s="394"/>
      <c r="G396" s="394"/>
      <c r="H396" s="394"/>
      <c r="I396" s="395"/>
      <c r="J396" s="395"/>
      <c r="K396" s="395"/>
      <c r="L396" s="395"/>
      <c r="M396" s="399"/>
      <c r="N396" s="395"/>
      <c r="O396" s="389"/>
      <c r="P396" s="390"/>
      <c r="Q396" s="393"/>
    </row>
    <row r="397" spans="2:17" s="392" customFormat="1" x14ac:dyDescent="0.25">
      <c r="B397" s="393"/>
      <c r="C397" s="393"/>
      <c r="E397" s="393"/>
      <c r="F397" s="394"/>
      <c r="G397" s="394"/>
      <c r="H397" s="394"/>
      <c r="I397" s="395"/>
      <c r="J397" s="395"/>
      <c r="K397" s="395"/>
      <c r="L397" s="395"/>
      <c r="M397" s="399"/>
      <c r="N397" s="395"/>
      <c r="O397" s="389"/>
      <c r="P397" s="390"/>
      <c r="Q397" s="393"/>
    </row>
    <row r="398" spans="2:17" s="392" customFormat="1" x14ac:dyDescent="0.25">
      <c r="B398" s="393"/>
      <c r="C398" s="393"/>
      <c r="E398" s="393"/>
      <c r="F398" s="394"/>
      <c r="G398" s="394"/>
      <c r="H398" s="394"/>
      <c r="I398" s="395"/>
      <c r="J398" s="395"/>
      <c r="K398" s="395"/>
      <c r="L398" s="395"/>
      <c r="M398" s="399"/>
      <c r="N398" s="395"/>
      <c r="O398" s="389"/>
      <c r="P398" s="390"/>
      <c r="Q398" s="393"/>
    </row>
    <row r="399" spans="2:17" s="392" customFormat="1" x14ac:dyDescent="0.25">
      <c r="B399" s="393"/>
      <c r="C399" s="393"/>
      <c r="E399" s="393"/>
      <c r="F399" s="394"/>
      <c r="G399" s="394"/>
      <c r="H399" s="394"/>
      <c r="I399" s="395"/>
      <c r="J399" s="395"/>
      <c r="K399" s="395"/>
      <c r="L399" s="395"/>
      <c r="M399" s="399"/>
      <c r="N399" s="395"/>
      <c r="O399" s="389"/>
      <c r="P399" s="390"/>
      <c r="Q399" s="393"/>
    </row>
    <row r="400" spans="2:17" s="392" customFormat="1" x14ac:dyDescent="0.25">
      <c r="B400" s="393"/>
      <c r="C400" s="393"/>
      <c r="E400" s="393"/>
      <c r="F400" s="394"/>
      <c r="G400" s="394"/>
      <c r="H400" s="394"/>
      <c r="I400" s="395"/>
      <c r="J400" s="395"/>
      <c r="K400" s="395"/>
      <c r="L400" s="395"/>
      <c r="M400" s="399"/>
      <c r="N400" s="395"/>
      <c r="O400" s="389"/>
      <c r="P400" s="390"/>
      <c r="Q400" s="393"/>
    </row>
    <row r="401" spans="2:17" s="392" customFormat="1" x14ac:dyDescent="0.25">
      <c r="B401" s="393"/>
      <c r="C401" s="393"/>
      <c r="E401" s="393"/>
      <c r="F401" s="394"/>
      <c r="G401" s="394"/>
      <c r="H401" s="394"/>
      <c r="I401" s="395"/>
      <c r="J401" s="395"/>
      <c r="K401" s="395"/>
      <c r="L401" s="395"/>
      <c r="M401" s="399"/>
      <c r="N401" s="395"/>
      <c r="O401" s="389"/>
      <c r="P401" s="390"/>
      <c r="Q401" s="393"/>
    </row>
    <row r="402" spans="2:17" s="392" customFormat="1" x14ac:dyDescent="0.25">
      <c r="B402" s="393"/>
      <c r="C402" s="393"/>
      <c r="E402" s="393"/>
      <c r="F402" s="394"/>
      <c r="G402" s="394"/>
      <c r="H402" s="394"/>
      <c r="I402" s="395"/>
      <c r="J402" s="395"/>
      <c r="K402" s="395"/>
      <c r="L402" s="395"/>
      <c r="M402" s="399"/>
      <c r="N402" s="395"/>
      <c r="O402" s="389"/>
      <c r="P402" s="390"/>
      <c r="Q402" s="393"/>
    </row>
    <row r="403" spans="2:17" s="392" customFormat="1" x14ac:dyDescent="0.25">
      <c r="B403" s="393"/>
      <c r="C403" s="393"/>
      <c r="E403" s="393"/>
      <c r="F403" s="394"/>
      <c r="G403" s="394"/>
      <c r="H403" s="394"/>
      <c r="I403" s="395"/>
      <c r="J403" s="395"/>
      <c r="K403" s="395"/>
      <c r="L403" s="395"/>
      <c r="M403" s="399"/>
      <c r="N403" s="395"/>
      <c r="O403" s="389"/>
      <c r="P403" s="390"/>
      <c r="Q403" s="393"/>
    </row>
    <row r="404" spans="2:17" s="392" customFormat="1" x14ac:dyDescent="0.25">
      <c r="B404" s="393"/>
      <c r="C404" s="393"/>
      <c r="E404" s="393"/>
      <c r="F404" s="394"/>
      <c r="G404" s="394"/>
      <c r="H404" s="394"/>
      <c r="I404" s="395"/>
      <c r="J404" s="395"/>
      <c r="K404" s="395"/>
      <c r="L404" s="395"/>
      <c r="M404" s="399"/>
      <c r="N404" s="395"/>
      <c r="O404" s="389"/>
      <c r="P404" s="390"/>
      <c r="Q404" s="393"/>
    </row>
    <row r="405" spans="2:17" s="392" customFormat="1" x14ac:dyDescent="0.25">
      <c r="B405" s="393"/>
      <c r="C405" s="393"/>
      <c r="E405" s="393"/>
      <c r="F405" s="394"/>
      <c r="G405" s="394"/>
      <c r="H405" s="394"/>
      <c r="I405" s="395"/>
      <c r="J405" s="395"/>
      <c r="K405" s="395"/>
      <c r="L405" s="395"/>
      <c r="M405" s="399"/>
      <c r="N405" s="395"/>
      <c r="O405" s="389"/>
      <c r="P405" s="390"/>
      <c r="Q405" s="393"/>
    </row>
    <row r="406" spans="2:17" s="392" customFormat="1" x14ac:dyDescent="0.25">
      <c r="B406" s="393"/>
      <c r="C406" s="393"/>
      <c r="E406" s="393"/>
      <c r="F406" s="394"/>
      <c r="G406" s="394"/>
      <c r="H406" s="394"/>
      <c r="I406" s="395"/>
      <c r="J406" s="395"/>
      <c r="K406" s="395"/>
      <c r="L406" s="395"/>
      <c r="M406" s="399"/>
      <c r="N406" s="395"/>
      <c r="O406" s="389"/>
      <c r="P406" s="390"/>
      <c r="Q406" s="393"/>
    </row>
    <row r="407" spans="2:17" s="392" customFormat="1" x14ac:dyDescent="0.25">
      <c r="B407" s="393"/>
      <c r="C407" s="393"/>
      <c r="E407" s="393"/>
      <c r="F407" s="394"/>
      <c r="G407" s="394"/>
      <c r="H407" s="394"/>
      <c r="I407" s="395"/>
      <c r="J407" s="395"/>
      <c r="K407" s="395"/>
      <c r="L407" s="395"/>
      <c r="M407" s="399"/>
      <c r="N407" s="395"/>
      <c r="O407" s="389"/>
      <c r="P407" s="390"/>
      <c r="Q407" s="393"/>
    </row>
    <row r="408" spans="2:17" s="392" customFormat="1" x14ac:dyDescent="0.25">
      <c r="B408" s="393"/>
      <c r="C408" s="393"/>
      <c r="E408" s="393"/>
      <c r="F408" s="394"/>
      <c r="G408" s="394"/>
      <c r="H408" s="394"/>
      <c r="I408" s="395"/>
      <c r="J408" s="395"/>
      <c r="K408" s="395"/>
      <c r="L408" s="395"/>
      <c r="M408" s="399"/>
      <c r="N408" s="395"/>
      <c r="O408" s="389"/>
      <c r="P408" s="390"/>
      <c r="Q408" s="393"/>
    </row>
    <row r="409" spans="2:17" s="392" customFormat="1" x14ac:dyDescent="0.25">
      <c r="B409" s="393"/>
      <c r="C409" s="393"/>
      <c r="E409" s="393"/>
      <c r="F409" s="394"/>
      <c r="G409" s="394"/>
      <c r="H409" s="394"/>
      <c r="I409" s="395"/>
      <c r="J409" s="395"/>
      <c r="K409" s="395"/>
      <c r="L409" s="395"/>
      <c r="M409" s="399"/>
      <c r="N409" s="395"/>
      <c r="O409" s="389"/>
      <c r="P409" s="390"/>
      <c r="Q409" s="393"/>
    </row>
    <row r="410" spans="2:17" s="392" customFormat="1" x14ac:dyDescent="0.25">
      <c r="B410" s="393"/>
      <c r="C410" s="393"/>
      <c r="E410" s="393"/>
      <c r="F410" s="394"/>
      <c r="G410" s="394"/>
      <c r="H410" s="394"/>
      <c r="I410" s="395"/>
      <c r="J410" s="395"/>
      <c r="K410" s="395"/>
      <c r="L410" s="395"/>
      <c r="M410" s="399"/>
      <c r="N410" s="395"/>
      <c r="O410" s="389"/>
      <c r="P410" s="390"/>
      <c r="Q410" s="393"/>
    </row>
    <row r="411" spans="2:17" s="392" customFormat="1" x14ac:dyDescent="0.25">
      <c r="B411" s="393"/>
      <c r="C411" s="393"/>
      <c r="E411" s="393"/>
      <c r="F411" s="394"/>
      <c r="G411" s="394"/>
      <c r="H411" s="394"/>
      <c r="I411" s="395"/>
      <c r="J411" s="395"/>
      <c r="K411" s="395"/>
      <c r="L411" s="395"/>
      <c r="M411" s="399"/>
      <c r="N411" s="395"/>
      <c r="O411" s="389"/>
      <c r="P411" s="390"/>
      <c r="Q411" s="393"/>
    </row>
    <row r="412" spans="2:17" s="392" customFormat="1" x14ac:dyDescent="0.25">
      <c r="B412" s="393"/>
      <c r="C412" s="393"/>
      <c r="E412" s="393"/>
      <c r="F412" s="394"/>
      <c r="G412" s="394"/>
      <c r="H412" s="394"/>
      <c r="I412" s="395"/>
      <c r="J412" s="395"/>
      <c r="K412" s="395"/>
      <c r="L412" s="395"/>
      <c r="M412" s="399"/>
      <c r="N412" s="395"/>
      <c r="O412" s="389"/>
      <c r="P412" s="390"/>
      <c r="Q412" s="393"/>
    </row>
    <row r="413" spans="2:17" s="392" customFormat="1" x14ac:dyDescent="0.25">
      <c r="B413" s="393"/>
      <c r="C413" s="393"/>
      <c r="E413" s="393"/>
      <c r="F413" s="394"/>
      <c r="G413" s="394"/>
      <c r="H413" s="394"/>
      <c r="I413" s="395"/>
      <c r="J413" s="395"/>
      <c r="K413" s="395"/>
      <c r="L413" s="395"/>
      <c r="M413" s="399"/>
      <c r="N413" s="395"/>
      <c r="O413" s="389"/>
      <c r="P413" s="390"/>
      <c r="Q413" s="393"/>
    </row>
    <row r="414" spans="2:17" s="392" customFormat="1" x14ac:dyDescent="0.25">
      <c r="B414" s="393"/>
      <c r="C414" s="393"/>
      <c r="E414" s="393"/>
      <c r="F414" s="394"/>
      <c r="G414" s="394"/>
      <c r="H414" s="394"/>
      <c r="I414" s="395"/>
      <c r="J414" s="395"/>
      <c r="K414" s="395"/>
      <c r="L414" s="395"/>
      <c r="M414" s="399"/>
      <c r="N414" s="395"/>
      <c r="O414" s="389"/>
      <c r="P414" s="390"/>
      <c r="Q414" s="393"/>
    </row>
    <row r="415" spans="2:17" s="392" customFormat="1" x14ac:dyDescent="0.25">
      <c r="B415" s="393"/>
      <c r="C415" s="393"/>
      <c r="E415" s="393"/>
      <c r="F415" s="394"/>
      <c r="G415" s="394"/>
      <c r="H415" s="394"/>
      <c r="I415" s="395"/>
      <c r="J415" s="395"/>
      <c r="K415" s="395"/>
      <c r="L415" s="395"/>
      <c r="M415" s="399"/>
      <c r="N415" s="395"/>
      <c r="O415" s="389"/>
      <c r="P415" s="390"/>
      <c r="Q415" s="393"/>
    </row>
    <row r="416" spans="2:17" s="392" customFormat="1" x14ac:dyDescent="0.25">
      <c r="B416" s="393"/>
      <c r="C416" s="393"/>
      <c r="E416" s="393"/>
      <c r="F416" s="394"/>
      <c r="G416" s="394"/>
      <c r="H416" s="394"/>
      <c r="I416" s="395"/>
      <c r="J416" s="395"/>
      <c r="K416" s="395"/>
      <c r="L416" s="395"/>
      <c r="M416" s="399"/>
      <c r="N416" s="395"/>
      <c r="O416" s="389"/>
      <c r="P416" s="390"/>
      <c r="Q416" s="393"/>
    </row>
    <row r="417" spans="2:17" s="392" customFormat="1" x14ac:dyDescent="0.25">
      <c r="B417" s="393"/>
      <c r="C417" s="393"/>
      <c r="E417" s="393"/>
      <c r="F417" s="394"/>
      <c r="G417" s="394"/>
      <c r="H417" s="394"/>
      <c r="I417" s="395"/>
      <c r="J417" s="395"/>
      <c r="K417" s="395"/>
      <c r="L417" s="395"/>
      <c r="M417" s="399"/>
      <c r="N417" s="395"/>
      <c r="O417" s="389"/>
      <c r="P417" s="390"/>
      <c r="Q417" s="393"/>
    </row>
    <row r="418" spans="2:17" s="392" customFormat="1" x14ac:dyDescent="0.25">
      <c r="B418" s="393"/>
      <c r="C418" s="393"/>
      <c r="E418" s="393"/>
      <c r="F418" s="394"/>
      <c r="G418" s="394"/>
      <c r="H418" s="394"/>
      <c r="I418" s="395"/>
      <c r="J418" s="395"/>
      <c r="K418" s="395"/>
      <c r="L418" s="395"/>
      <c r="M418" s="399"/>
      <c r="N418" s="395"/>
      <c r="O418" s="389"/>
      <c r="P418" s="390"/>
      <c r="Q418" s="393"/>
    </row>
    <row r="419" spans="2:17" s="392" customFormat="1" x14ac:dyDescent="0.25">
      <c r="B419" s="393"/>
      <c r="C419" s="393"/>
      <c r="E419" s="393"/>
      <c r="F419" s="394"/>
      <c r="G419" s="394"/>
      <c r="H419" s="394"/>
      <c r="I419" s="395"/>
      <c r="J419" s="395"/>
      <c r="K419" s="395"/>
      <c r="L419" s="395"/>
      <c r="M419" s="399"/>
      <c r="N419" s="395"/>
      <c r="O419" s="389"/>
      <c r="P419" s="390"/>
      <c r="Q419" s="393"/>
    </row>
    <row r="420" spans="2:17" s="392" customFormat="1" x14ac:dyDescent="0.25">
      <c r="B420" s="393"/>
      <c r="C420" s="393"/>
      <c r="E420" s="393"/>
      <c r="F420" s="394"/>
      <c r="G420" s="394"/>
      <c r="H420" s="394"/>
      <c r="I420" s="395"/>
      <c r="J420" s="395"/>
      <c r="K420" s="395"/>
      <c r="L420" s="395"/>
      <c r="M420" s="399"/>
      <c r="N420" s="395"/>
      <c r="O420" s="389"/>
      <c r="P420" s="390"/>
      <c r="Q420" s="393"/>
    </row>
    <row r="421" spans="2:17" s="392" customFormat="1" x14ac:dyDescent="0.25">
      <c r="B421" s="393"/>
      <c r="C421" s="393"/>
      <c r="E421" s="393"/>
      <c r="F421" s="394"/>
      <c r="G421" s="394"/>
      <c r="H421" s="394"/>
      <c r="I421" s="395"/>
      <c r="J421" s="395"/>
      <c r="K421" s="395"/>
      <c r="L421" s="395"/>
      <c r="M421" s="399"/>
      <c r="N421" s="395"/>
      <c r="O421" s="389"/>
      <c r="P421" s="390"/>
      <c r="Q421" s="393"/>
    </row>
    <row r="422" spans="2:17" s="392" customFormat="1" x14ac:dyDescent="0.25">
      <c r="B422" s="393"/>
      <c r="C422" s="393"/>
      <c r="E422" s="393"/>
      <c r="F422" s="394"/>
      <c r="G422" s="394"/>
      <c r="H422" s="394"/>
      <c r="I422" s="395"/>
      <c r="J422" s="395"/>
      <c r="K422" s="395"/>
      <c r="L422" s="395"/>
      <c r="M422" s="399"/>
      <c r="N422" s="395"/>
      <c r="O422" s="389"/>
      <c r="P422" s="390"/>
      <c r="Q422" s="393"/>
    </row>
    <row r="423" spans="2:17" s="392" customFormat="1" x14ac:dyDescent="0.25">
      <c r="B423" s="393"/>
      <c r="C423" s="393"/>
      <c r="E423" s="393"/>
      <c r="F423" s="394"/>
      <c r="G423" s="394"/>
      <c r="H423" s="394"/>
      <c r="I423" s="395"/>
      <c r="J423" s="395"/>
      <c r="K423" s="395"/>
      <c r="L423" s="395"/>
      <c r="M423" s="399"/>
      <c r="N423" s="395"/>
      <c r="O423" s="389"/>
      <c r="P423" s="390"/>
      <c r="Q423" s="393"/>
    </row>
    <row r="424" spans="2:17" s="392" customFormat="1" x14ac:dyDescent="0.25">
      <c r="B424" s="393"/>
      <c r="C424" s="393"/>
      <c r="E424" s="393"/>
      <c r="F424" s="394"/>
      <c r="G424" s="394"/>
      <c r="H424" s="394"/>
      <c r="I424" s="395"/>
      <c r="J424" s="395"/>
      <c r="K424" s="395"/>
      <c r="L424" s="395"/>
      <c r="M424" s="399"/>
      <c r="N424" s="395"/>
      <c r="O424" s="389"/>
      <c r="P424" s="390"/>
      <c r="Q424" s="393"/>
    </row>
    <row r="425" spans="2:17" s="392" customFormat="1" x14ac:dyDescent="0.25">
      <c r="B425" s="393"/>
      <c r="C425" s="393"/>
      <c r="E425" s="393"/>
      <c r="F425" s="394"/>
      <c r="G425" s="394"/>
      <c r="H425" s="394"/>
      <c r="I425" s="395"/>
      <c r="J425" s="395"/>
      <c r="K425" s="395"/>
      <c r="L425" s="395"/>
      <c r="M425" s="399"/>
      <c r="N425" s="395"/>
      <c r="O425" s="389"/>
      <c r="P425" s="390"/>
      <c r="Q425" s="393"/>
    </row>
    <row r="426" spans="2:17" s="392" customFormat="1" x14ac:dyDescent="0.25">
      <c r="B426" s="393"/>
      <c r="C426" s="393"/>
      <c r="E426" s="393"/>
      <c r="F426" s="394"/>
      <c r="G426" s="394"/>
      <c r="H426" s="394"/>
      <c r="I426" s="395"/>
      <c r="J426" s="395"/>
      <c r="K426" s="395"/>
      <c r="L426" s="395"/>
      <c r="M426" s="399"/>
      <c r="N426" s="395"/>
      <c r="O426" s="389"/>
      <c r="P426" s="390"/>
      <c r="Q426" s="393"/>
    </row>
    <row r="427" spans="2:17" s="392" customFormat="1" x14ac:dyDescent="0.25">
      <c r="B427" s="393"/>
      <c r="C427" s="393"/>
      <c r="E427" s="393"/>
      <c r="F427" s="394"/>
      <c r="G427" s="394"/>
      <c r="H427" s="394"/>
      <c r="I427" s="395"/>
      <c r="J427" s="395"/>
      <c r="K427" s="395"/>
      <c r="L427" s="395"/>
      <c r="M427" s="399"/>
      <c r="N427" s="395"/>
      <c r="O427" s="389"/>
      <c r="P427" s="390"/>
      <c r="Q427" s="393"/>
    </row>
    <row r="428" spans="2:17" s="392" customFormat="1" x14ac:dyDescent="0.25">
      <c r="B428" s="393"/>
      <c r="C428" s="393"/>
      <c r="E428" s="393"/>
      <c r="F428" s="394"/>
      <c r="G428" s="394"/>
      <c r="H428" s="394"/>
      <c r="I428" s="395"/>
      <c r="J428" s="395"/>
      <c r="K428" s="395"/>
      <c r="L428" s="395"/>
      <c r="M428" s="399"/>
      <c r="N428" s="395"/>
      <c r="O428" s="389"/>
      <c r="P428" s="390"/>
      <c r="Q428" s="393"/>
    </row>
    <row r="429" spans="2:17" s="392" customFormat="1" x14ac:dyDescent="0.25">
      <c r="B429" s="393"/>
      <c r="C429" s="393"/>
      <c r="E429" s="393"/>
      <c r="F429" s="394"/>
      <c r="G429" s="394"/>
      <c r="H429" s="394"/>
      <c r="I429" s="395"/>
      <c r="J429" s="395"/>
      <c r="K429" s="395"/>
      <c r="L429" s="395"/>
      <c r="M429" s="399"/>
      <c r="N429" s="395"/>
      <c r="O429" s="389"/>
      <c r="P429" s="390"/>
      <c r="Q429" s="393"/>
    </row>
    <row r="430" spans="2:17" s="392" customFormat="1" x14ac:dyDescent="0.25">
      <c r="B430" s="393"/>
      <c r="C430" s="393"/>
      <c r="E430" s="393"/>
      <c r="F430" s="394"/>
      <c r="G430" s="394"/>
      <c r="H430" s="394"/>
      <c r="I430" s="395"/>
      <c r="J430" s="395"/>
      <c r="K430" s="395"/>
      <c r="L430" s="395"/>
      <c r="M430" s="399"/>
      <c r="N430" s="395"/>
      <c r="O430" s="389"/>
      <c r="P430" s="390"/>
      <c r="Q430" s="393"/>
    </row>
    <row r="431" spans="2:17" s="392" customFormat="1" x14ac:dyDescent="0.25">
      <c r="B431" s="393"/>
      <c r="C431" s="393"/>
      <c r="E431" s="393"/>
      <c r="F431" s="394"/>
      <c r="G431" s="394"/>
      <c r="H431" s="394"/>
      <c r="I431" s="395"/>
      <c r="J431" s="395"/>
      <c r="K431" s="395"/>
      <c r="L431" s="395"/>
      <c r="M431" s="399"/>
      <c r="N431" s="395"/>
      <c r="O431" s="389"/>
      <c r="P431" s="390"/>
      <c r="Q431" s="393"/>
    </row>
    <row r="432" spans="2:17" s="392" customFormat="1" x14ac:dyDescent="0.25">
      <c r="B432" s="393"/>
      <c r="C432" s="393"/>
      <c r="E432" s="393"/>
      <c r="F432" s="394"/>
      <c r="G432" s="394"/>
      <c r="H432" s="394"/>
      <c r="I432" s="395"/>
      <c r="J432" s="395"/>
      <c r="K432" s="395"/>
      <c r="L432" s="395"/>
      <c r="M432" s="399"/>
      <c r="N432" s="395"/>
      <c r="O432" s="389"/>
      <c r="P432" s="390"/>
      <c r="Q432" s="393"/>
    </row>
    <row r="433" spans="2:17" s="392" customFormat="1" x14ac:dyDescent="0.25">
      <c r="B433" s="393"/>
      <c r="C433" s="393"/>
      <c r="E433" s="393"/>
      <c r="F433" s="394"/>
      <c r="G433" s="394"/>
      <c r="H433" s="394"/>
      <c r="I433" s="395"/>
      <c r="J433" s="395"/>
      <c r="K433" s="395"/>
      <c r="L433" s="395"/>
      <c r="M433" s="399"/>
      <c r="N433" s="395"/>
      <c r="O433" s="389"/>
      <c r="P433" s="390"/>
      <c r="Q433" s="393"/>
    </row>
    <row r="434" spans="2:17" s="392" customFormat="1" x14ac:dyDescent="0.25">
      <c r="B434" s="393"/>
      <c r="C434" s="393"/>
      <c r="E434" s="393"/>
      <c r="F434" s="394"/>
      <c r="G434" s="394"/>
      <c r="H434" s="394"/>
      <c r="I434" s="395"/>
      <c r="J434" s="395"/>
      <c r="K434" s="395"/>
      <c r="L434" s="395"/>
      <c r="M434" s="399"/>
      <c r="N434" s="395"/>
      <c r="O434" s="389"/>
      <c r="P434" s="390"/>
      <c r="Q434" s="393"/>
    </row>
    <row r="435" spans="2:17" s="392" customFormat="1" x14ac:dyDescent="0.25">
      <c r="B435" s="393"/>
      <c r="C435" s="393"/>
      <c r="E435" s="393"/>
      <c r="F435" s="394"/>
      <c r="G435" s="394"/>
      <c r="H435" s="394"/>
      <c r="I435" s="395"/>
      <c r="J435" s="395"/>
      <c r="K435" s="395"/>
      <c r="L435" s="395"/>
      <c r="M435" s="399"/>
      <c r="N435" s="395"/>
      <c r="O435" s="389"/>
      <c r="P435" s="390"/>
      <c r="Q435" s="393"/>
    </row>
    <row r="436" spans="2:17" s="392" customFormat="1" x14ac:dyDescent="0.25">
      <c r="B436" s="393"/>
      <c r="C436" s="393"/>
      <c r="E436" s="393"/>
      <c r="F436" s="394"/>
      <c r="G436" s="394"/>
      <c r="H436" s="394"/>
      <c r="I436" s="395"/>
      <c r="J436" s="395"/>
      <c r="K436" s="395"/>
      <c r="L436" s="395"/>
      <c r="M436" s="399"/>
      <c r="N436" s="395"/>
      <c r="O436" s="389"/>
      <c r="P436" s="390"/>
      <c r="Q436" s="393"/>
    </row>
    <row r="437" spans="2:17" s="392" customFormat="1" x14ac:dyDescent="0.25">
      <c r="B437" s="393"/>
      <c r="C437" s="393"/>
      <c r="E437" s="393"/>
      <c r="F437" s="394"/>
      <c r="G437" s="394"/>
      <c r="H437" s="394"/>
      <c r="I437" s="395"/>
      <c r="J437" s="395"/>
      <c r="K437" s="395"/>
      <c r="L437" s="395"/>
      <c r="M437" s="399"/>
      <c r="N437" s="395"/>
      <c r="O437" s="389"/>
      <c r="P437" s="390"/>
      <c r="Q437" s="393"/>
    </row>
    <row r="438" spans="2:17" s="392" customFormat="1" x14ac:dyDescent="0.25">
      <c r="B438" s="393"/>
      <c r="C438" s="393"/>
      <c r="E438" s="393"/>
      <c r="F438" s="394"/>
      <c r="G438" s="394"/>
      <c r="H438" s="394"/>
      <c r="I438" s="395"/>
      <c r="J438" s="395"/>
      <c r="K438" s="395"/>
      <c r="L438" s="395"/>
      <c r="M438" s="399"/>
      <c r="N438" s="395"/>
      <c r="O438" s="389"/>
      <c r="P438" s="390"/>
      <c r="Q438" s="393"/>
    </row>
    <row r="439" spans="2:17" s="392" customFormat="1" x14ac:dyDescent="0.25">
      <c r="B439" s="393"/>
      <c r="C439" s="393"/>
      <c r="E439" s="393"/>
      <c r="F439" s="394"/>
      <c r="G439" s="394"/>
      <c r="H439" s="394"/>
      <c r="I439" s="395"/>
      <c r="J439" s="395"/>
      <c r="K439" s="395"/>
      <c r="L439" s="395"/>
      <c r="M439" s="399"/>
      <c r="N439" s="395"/>
      <c r="O439" s="389"/>
      <c r="P439" s="390"/>
      <c r="Q439" s="393"/>
    </row>
    <row r="440" spans="2:17" s="392" customFormat="1" x14ac:dyDescent="0.25">
      <c r="B440" s="393"/>
      <c r="C440" s="393"/>
      <c r="E440" s="393"/>
      <c r="F440" s="394"/>
      <c r="G440" s="394"/>
      <c r="H440" s="394"/>
      <c r="I440" s="395"/>
      <c r="J440" s="395"/>
      <c r="K440" s="395"/>
      <c r="L440" s="395"/>
      <c r="M440" s="399"/>
      <c r="N440" s="395"/>
      <c r="O440" s="389"/>
      <c r="P440" s="390"/>
      <c r="Q440" s="393"/>
    </row>
    <row r="441" spans="2:17" s="392" customFormat="1" x14ac:dyDescent="0.25">
      <c r="B441" s="393"/>
      <c r="C441" s="393"/>
      <c r="E441" s="393"/>
      <c r="F441" s="394"/>
      <c r="G441" s="394"/>
      <c r="H441" s="394"/>
      <c r="I441" s="395"/>
      <c r="J441" s="395"/>
      <c r="K441" s="395"/>
      <c r="L441" s="395"/>
      <c r="M441" s="399"/>
      <c r="N441" s="395"/>
      <c r="O441" s="389"/>
      <c r="P441" s="390"/>
      <c r="Q441" s="393"/>
    </row>
    <row r="442" spans="2:17" s="392" customFormat="1" x14ac:dyDescent="0.25">
      <c r="B442" s="393"/>
      <c r="C442" s="393"/>
      <c r="E442" s="393"/>
      <c r="F442" s="394"/>
      <c r="G442" s="394"/>
      <c r="H442" s="394"/>
      <c r="I442" s="395"/>
      <c r="J442" s="395"/>
      <c r="K442" s="395"/>
      <c r="L442" s="395"/>
      <c r="M442" s="399"/>
      <c r="N442" s="395"/>
      <c r="O442" s="389"/>
      <c r="P442" s="390"/>
      <c r="Q442" s="393"/>
    </row>
    <row r="443" spans="2:17" s="392" customFormat="1" x14ac:dyDescent="0.25">
      <c r="B443" s="393"/>
      <c r="C443" s="393"/>
      <c r="E443" s="393"/>
      <c r="F443" s="394"/>
      <c r="G443" s="394"/>
      <c r="H443" s="394"/>
      <c r="I443" s="395"/>
      <c r="J443" s="395"/>
      <c r="K443" s="395"/>
      <c r="L443" s="395"/>
      <c r="M443" s="399"/>
      <c r="N443" s="395"/>
      <c r="O443" s="389"/>
      <c r="P443" s="390"/>
      <c r="Q443" s="393"/>
    </row>
    <row r="444" spans="2:17" s="392" customFormat="1" x14ac:dyDescent="0.25">
      <c r="B444" s="393"/>
      <c r="C444" s="393"/>
      <c r="E444" s="393"/>
      <c r="F444" s="394"/>
      <c r="G444" s="394"/>
      <c r="H444" s="394"/>
      <c r="I444" s="395"/>
      <c r="J444" s="395"/>
      <c r="K444" s="395"/>
      <c r="L444" s="395"/>
      <c r="M444" s="399"/>
      <c r="N444" s="395"/>
      <c r="O444" s="389"/>
      <c r="P444" s="390"/>
      <c r="Q444" s="393"/>
    </row>
    <row r="445" spans="2:17" s="392" customFormat="1" x14ac:dyDescent="0.25">
      <c r="B445" s="393"/>
      <c r="C445" s="393"/>
      <c r="E445" s="393"/>
      <c r="F445" s="394"/>
      <c r="G445" s="394"/>
      <c r="H445" s="394"/>
      <c r="I445" s="395"/>
      <c r="J445" s="395"/>
      <c r="K445" s="395"/>
      <c r="L445" s="395"/>
      <c r="M445" s="399"/>
      <c r="N445" s="395"/>
      <c r="O445" s="389"/>
      <c r="P445" s="390"/>
      <c r="Q445" s="393"/>
    </row>
    <row r="446" spans="2:17" s="392" customFormat="1" x14ac:dyDescent="0.25">
      <c r="B446" s="393"/>
      <c r="C446" s="393"/>
      <c r="E446" s="393"/>
      <c r="F446" s="394"/>
      <c r="G446" s="394"/>
      <c r="H446" s="394"/>
      <c r="I446" s="395"/>
      <c r="J446" s="395"/>
      <c r="K446" s="395"/>
      <c r="L446" s="395"/>
      <c r="M446" s="399"/>
      <c r="N446" s="395"/>
      <c r="O446" s="389"/>
      <c r="P446" s="390"/>
      <c r="Q446" s="393"/>
    </row>
    <row r="447" spans="2:17" s="392" customFormat="1" x14ac:dyDescent="0.25">
      <c r="B447" s="393"/>
      <c r="C447" s="393"/>
      <c r="E447" s="393"/>
      <c r="F447" s="394"/>
      <c r="G447" s="394"/>
      <c r="H447" s="394"/>
      <c r="I447" s="395"/>
      <c r="J447" s="395"/>
      <c r="K447" s="395"/>
      <c r="L447" s="395"/>
      <c r="M447" s="399"/>
      <c r="N447" s="395"/>
      <c r="O447" s="389"/>
      <c r="P447" s="390"/>
      <c r="Q447" s="393"/>
    </row>
    <row r="448" spans="2:17" s="392" customFormat="1" x14ac:dyDescent="0.25">
      <c r="B448" s="393"/>
      <c r="C448" s="393"/>
      <c r="E448" s="393"/>
      <c r="F448" s="394"/>
      <c r="G448" s="394"/>
      <c r="H448" s="394"/>
      <c r="I448" s="395"/>
      <c r="J448" s="395"/>
      <c r="K448" s="395"/>
      <c r="L448" s="395"/>
      <c r="M448" s="399"/>
      <c r="N448" s="395"/>
      <c r="O448" s="389"/>
      <c r="P448" s="390"/>
      <c r="Q448" s="393"/>
    </row>
    <row r="449" spans="2:17" s="392" customFormat="1" x14ac:dyDescent="0.25">
      <c r="B449" s="393"/>
      <c r="C449" s="393"/>
      <c r="E449" s="393"/>
      <c r="F449" s="394"/>
      <c r="G449" s="394"/>
      <c r="H449" s="394"/>
      <c r="I449" s="395"/>
      <c r="J449" s="395"/>
      <c r="K449" s="395"/>
      <c r="L449" s="395"/>
      <c r="M449" s="399"/>
      <c r="N449" s="395"/>
      <c r="O449" s="389"/>
      <c r="P449" s="390"/>
      <c r="Q449" s="393"/>
    </row>
    <row r="450" spans="2:17" s="392" customFormat="1" x14ac:dyDescent="0.25">
      <c r="B450" s="393"/>
      <c r="C450" s="393"/>
      <c r="E450" s="393"/>
      <c r="F450" s="394"/>
      <c r="G450" s="394"/>
      <c r="H450" s="394"/>
      <c r="I450" s="395"/>
      <c r="J450" s="395"/>
      <c r="K450" s="395"/>
      <c r="L450" s="395"/>
      <c r="M450" s="399"/>
      <c r="N450" s="395"/>
      <c r="O450" s="389"/>
      <c r="P450" s="390"/>
      <c r="Q450" s="393"/>
    </row>
    <row r="451" spans="2:17" s="392" customFormat="1" x14ac:dyDescent="0.25">
      <c r="B451" s="393"/>
      <c r="C451" s="393"/>
      <c r="E451" s="393"/>
      <c r="F451" s="394"/>
      <c r="G451" s="394"/>
      <c r="H451" s="394"/>
      <c r="I451" s="395"/>
      <c r="J451" s="395"/>
      <c r="K451" s="395"/>
      <c r="L451" s="395"/>
      <c r="M451" s="399"/>
      <c r="N451" s="395"/>
      <c r="O451" s="389"/>
      <c r="P451" s="390"/>
      <c r="Q451" s="393"/>
    </row>
    <row r="452" spans="2:17" s="392" customFormat="1" x14ac:dyDescent="0.25">
      <c r="B452" s="393"/>
      <c r="C452" s="393"/>
      <c r="E452" s="393"/>
      <c r="F452" s="394"/>
      <c r="G452" s="394"/>
      <c r="H452" s="394"/>
      <c r="I452" s="395"/>
      <c r="J452" s="395"/>
      <c r="K452" s="395"/>
      <c r="L452" s="395"/>
      <c r="M452" s="399"/>
      <c r="N452" s="395"/>
      <c r="O452" s="389"/>
      <c r="P452" s="390"/>
      <c r="Q452" s="393"/>
    </row>
    <row r="453" spans="2:17" s="392" customFormat="1" x14ac:dyDescent="0.25">
      <c r="B453" s="393"/>
      <c r="C453" s="393"/>
      <c r="E453" s="393"/>
      <c r="F453" s="394"/>
      <c r="G453" s="394"/>
      <c r="H453" s="394"/>
      <c r="I453" s="395"/>
      <c r="J453" s="395"/>
      <c r="K453" s="395"/>
      <c r="L453" s="395"/>
      <c r="M453" s="399"/>
      <c r="N453" s="395"/>
      <c r="O453" s="389"/>
      <c r="P453" s="390"/>
      <c r="Q453" s="393"/>
    </row>
    <row r="454" spans="2:17" s="392" customFormat="1" x14ac:dyDescent="0.25">
      <c r="B454" s="393"/>
      <c r="C454" s="393"/>
      <c r="E454" s="393"/>
      <c r="F454" s="394"/>
      <c r="G454" s="394"/>
      <c r="H454" s="394"/>
      <c r="I454" s="395"/>
      <c r="J454" s="395"/>
      <c r="K454" s="395"/>
      <c r="L454" s="395"/>
      <c r="M454" s="399"/>
      <c r="N454" s="395"/>
      <c r="O454" s="389"/>
      <c r="P454" s="390"/>
      <c r="Q454" s="393"/>
    </row>
    <row r="455" spans="2:17" s="392" customFormat="1" x14ac:dyDescent="0.25">
      <c r="B455" s="393"/>
      <c r="C455" s="393"/>
      <c r="E455" s="393"/>
      <c r="F455" s="394"/>
      <c r="G455" s="394"/>
      <c r="H455" s="394"/>
      <c r="I455" s="395"/>
      <c r="J455" s="395"/>
      <c r="K455" s="395"/>
      <c r="L455" s="395"/>
      <c r="M455" s="399"/>
      <c r="N455" s="395"/>
      <c r="O455" s="389"/>
      <c r="P455" s="390"/>
      <c r="Q455" s="393"/>
    </row>
    <row r="456" spans="2:17" s="392" customFormat="1" x14ac:dyDescent="0.25">
      <c r="B456" s="393"/>
      <c r="C456" s="393"/>
      <c r="E456" s="393"/>
      <c r="F456" s="394"/>
      <c r="G456" s="394"/>
      <c r="H456" s="394"/>
      <c r="I456" s="395"/>
      <c r="J456" s="395"/>
      <c r="K456" s="395"/>
      <c r="L456" s="395"/>
      <c r="M456" s="399"/>
      <c r="N456" s="395"/>
      <c r="O456" s="389"/>
      <c r="P456" s="390"/>
      <c r="Q456" s="393"/>
    </row>
    <row r="457" spans="2:17" s="392" customFormat="1" x14ac:dyDescent="0.25">
      <c r="B457" s="393"/>
      <c r="C457" s="393"/>
      <c r="E457" s="393"/>
      <c r="F457" s="394"/>
      <c r="G457" s="394"/>
      <c r="H457" s="394"/>
      <c r="I457" s="395"/>
      <c r="J457" s="395"/>
      <c r="K457" s="395"/>
      <c r="L457" s="395"/>
      <c r="M457" s="399"/>
      <c r="N457" s="395"/>
      <c r="O457" s="389"/>
      <c r="P457" s="390"/>
      <c r="Q457" s="393"/>
    </row>
    <row r="458" spans="2:17" s="392" customFormat="1" x14ac:dyDescent="0.25">
      <c r="B458" s="393"/>
      <c r="C458" s="393"/>
      <c r="E458" s="393"/>
      <c r="F458" s="394"/>
      <c r="G458" s="394"/>
      <c r="H458" s="394"/>
      <c r="I458" s="395"/>
      <c r="J458" s="395"/>
      <c r="K458" s="395"/>
      <c r="L458" s="395"/>
      <c r="M458" s="399"/>
      <c r="N458" s="395"/>
      <c r="O458" s="389"/>
      <c r="P458" s="390"/>
      <c r="Q458" s="393"/>
    </row>
    <row r="459" spans="2:17" s="392" customFormat="1" x14ac:dyDescent="0.25">
      <c r="B459" s="393"/>
      <c r="C459" s="393"/>
      <c r="E459" s="393"/>
      <c r="F459" s="394"/>
      <c r="G459" s="394"/>
      <c r="H459" s="394"/>
      <c r="I459" s="395"/>
      <c r="J459" s="395"/>
      <c r="K459" s="395"/>
      <c r="L459" s="395"/>
      <c r="M459" s="399"/>
      <c r="N459" s="395"/>
      <c r="O459" s="389"/>
      <c r="P459" s="390"/>
      <c r="Q459" s="393"/>
    </row>
    <row r="460" spans="2:17" s="392" customFormat="1" x14ac:dyDescent="0.25">
      <c r="B460" s="393"/>
      <c r="C460" s="393"/>
      <c r="E460" s="393"/>
      <c r="F460" s="394"/>
      <c r="G460" s="394"/>
      <c r="H460" s="394"/>
      <c r="I460" s="395"/>
      <c r="J460" s="395"/>
      <c r="K460" s="395"/>
      <c r="L460" s="395"/>
      <c r="M460" s="399"/>
      <c r="N460" s="395"/>
      <c r="O460" s="389"/>
      <c r="P460" s="390"/>
      <c r="Q460" s="393"/>
    </row>
    <row r="461" spans="2:17" s="392" customFormat="1" x14ac:dyDescent="0.25">
      <c r="B461" s="393"/>
      <c r="C461" s="393"/>
      <c r="E461" s="393"/>
      <c r="F461" s="394"/>
      <c r="G461" s="394"/>
      <c r="H461" s="394"/>
      <c r="I461" s="395"/>
      <c r="J461" s="395"/>
      <c r="K461" s="395"/>
      <c r="L461" s="395"/>
      <c r="M461" s="399"/>
      <c r="N461" s="395"/>
      <c r="O461" s="389"/>
      <c r="P461" s="390"/>
      <c r="Q461" s="393"/>
    </row>
    <row r="462" spans="2:17" s="392" customFormat="1" x14ac:dyDescent="0.25">
      <c r="B462" s="393"/>
      <c r="C462" s="393"/>
      <c r="E462" s="393"/>
      <c r="F462" s="394"/>
      <c r="G462" s="394"/>
      <c r="H462" s="394"/>
      <c r="I462" s="395"/>
      <c r="J462" s="395"/>
      <c r="K462" s="395"/>
      <c r="L462" s="395"/>
      <c r="M462" s="399"/>
      <c r="N462" s="395"/>
      <c r="O462" s="389"/>
      <c r="P462" s="390"/>
      <c r="Q462" s="393"/>
    </row>
    <row r="463" spans="2:17" s="392" customFormat="1" x14ac:dyDescent="0.25">
      <c r="B463" s="393"/>
      <c r="C463" s="393"/>
      <c r="E463" s="393"/>
      <c r="F463" s="394"/>
      <c r="G463" s="394"/>
      <c r="H463" s="394"/>
      <c r="I463" s="395"/>
      <c r="J463" s="395"/>
      <c r="K463" s="395"/>
      <c r="L463" s="395"/>
      <c r="M463" s="399"/>
      <c r="N463" s="395"/>
      <c r="O463" s="389"/>
      <c r="P463" s="390"/>
      <c r="Q463" s="393"/>
    </row>
    <row r="464" spans="2:17" s="392" customFormat="1" x14ac:dyDescent="0.25">
      <c r="B464" s="393"/>
      <c r="C464" s="393"/>
      <c r="E464" s="393"/>
      <c r="F464" s="394"/>
      <c r="G464" s="394"/>
      <c r="H464" s="394"/>
      <c r="I464" s="395"/>
      <c r="J464" s="395"/>
      <c r="K464" s="395"/>
      <c r="L464" s="395"/>
      <c r="M464" s="399"/>
      <c r="N464" s="395"/>
      <c r="O464" s="389"/>
      <c r="P464" s="390"/>
      <c r="Q464" s="393"/>
    </row>
    <row r="465" spans="2:17" s="392" customFormat="1" x14ac:dyDescent="0.25">
      <c r="B465" s="393"/>
      <c r="C465" s="393"/>
      <c r="E465" s="393"/>
      <c r="F465" s="394"/>
      <c r="G465" s="394"/>
      <c r="H465" s="394"/>
      <c r="I465" s="395"/>
      <c r="J465" s="395"/>
      <c r="K465" s="395"/>
      <c r="L465" s="395"/>
      <c r="M465" s="399"/>
      <c r="N465" s="395"/>
      <c r="O465" s="389"/>
      <c r="P465" s="390"/>
      <c r="Q465" s="393"/>
    </row>
    <row r="466" spans="2:17" s="392" customFormat="1" x14ac:dyDescent="0.25">
      <c r="B466" s="393"/>
      <c r="C466" s="393"/>
      <c r="E466" s="393"/>
      <c r="F466" s="394"/>
      <c r="G466" s="394"/>
      <c r="H466" s="394"/>
      <c r="I466" s="395"/>
      <c r="J466" s="395"/>
      <c r="K466" s="395"/>
      <c r="L466" s="395"/>
      <c r="M466" s="399"/>
      <c r="N466" s="395"/>
      <c r="O466" s="389"/>
      <c r="P466" s="390"/>
      <c r="Q466" s="393"/>
    </row>
    <row r="467" spans="2:17" s="392" customFormat="1" x14ac:dyDescent="0.25">
      <c r="B467" s="393"/>
      <c r="C467" s="393"/>
      <c r="E467" s="393"/>
      <c r="F467" s="394"/>
      <c r="G467" s="394"/>
      <c r="H467" s="394"/>
      <c r="I467" s="395"/>
      <c r="J467" s="395"/>
      <c r="K467" s="395"/>
      <c r="L467" s="395"/>
      <c r="M467" s="399"/>
      <c r="N467" s="395"/>
      <c r="O467" s="389"/>
      <c r="P467" s="390"/>
      <c r="Q467" s="393"/>
    </row>
    <row r="468" spans="2:17" s="392" customFormat="1" x14ac:dyDescent="0.25">
      <c r="B468" s="393"/>
      <c r="C468" s="393"/>
      <c r="E468" s="393"/>
      <c r="F468" s="394"/>
      <c r="G468" s="394"/>
      <c r="H468" s="394"/>
      <c r="I468" s="395"/>
      <c r="J468" s="395"/>
      <c r="K468" s="395"/>
      <c r="L468" s="395"/>
      <c r="M468" s="399"/>
      <c r="N468" s="395"/>
      <c r="O468" s="389"/>
      <c r="P468" s="390"/>
      <c r="Q468" s="393"/>
    </row>
    <row r="469" spans="2:17" s="392" customFormat="1" x14ac:dyDescent="0.25">
      <c r="B469" s="393"/>
      <c r="C469" s="393"/>
      <c r="E469" s="393"/>
      <c r="F469" s="394"/>
      <c r="G469" s="394"/>
      <c r="H469" s="394"/>
      <c r="I469" s="395"/>
      <c r="J469" s="395"/>
      <c r="K469" s="395"/>
      <c r="L469" s="395"/>
      <c r="M469" s="399"/>
      <c r="N469" s="395"/>
      <c r="O469" s="389"/>
      <c r="P469" s="390"/>
      <c r="Q469" s="393"/>
    </row>
    <row r="470" spans="2:17" s="392" customFormat="1" x14ac:dyDescent="0.25">
      <c r="B470" s="393"/>
      <c r="C470" s="393"/>
      <c r="E470" s="393"/>
      <c r="F470" s="394"/>
      <c r="G470" s="394"/>
      <c r="H470" s="394"/>
      <c r="I470" s="395"/>
      <c r="J470" s="395"/>
      <c r="K470" s="395"/>
      <c r="L470" s="395"/>
      <c r="M470" s="399"/>
      <c r="N470" s="395"/>
      <c r="O470" s="389"/>
      <c r="P470" s="390"/>
      <c r="Q470" s="393"/>
    </row>
    <row r="471" spans="2:17" s="392" customFormat="1" x14ac:dyDescent="0.25">
      <c r="B471" s="393"/>
      <c r="C471" s="393"/>
      <c r="E471" s="393"/>
      <c r="F471" s="394"/>
      <c r="G471" s="394"/>
      <c r="H471" s="394"/>
      <c r="I471" s="395"/>
      <c r="J471" s="395"/>
      <c r="K471" s="395"/>
      <c r="L471" s="395"/>
      <c r="M471" s="399"/>
      <c r="N471" s="395"/>
      <c r="O471" s="389"/>
      <c r="P471" s="390"/>
      <c r="Q471" s="393"/>
    </row>
    <row r="472" spans="2:17" s="392" customFormat="1" x14ac:dyDescent="0.25">
      <c r="B472" s="393"/>
      <c r="C472" s="393"/>
      <c r="E472" s="393"/>
      <c r="F472" s="394"/>
      <c r="G472" s="394"/>
      <c r="H472" s="394"/>
      <c r="I472" s="395"/>
      <c r="J472" s="395"/>
      <c r="K472" s="395"/>
      <c r="L472" s="395"/>
      <c r="M472" s="399"/>
      <c r="N472" s="395"/>
      <c r="O472" s="389"/>
      <c r="P472" s="390"/>
      <c r="Q472" s="393"/>
    </row>
    <row r="473" spans="2:17" s="392" customFormat="1" x14ac:dyDescent="0.25">
      <c r="B473" s="393"/>
      <c r="C473" s="393"/>
      <c r="E473" s="393"/>
      <c r="F473" s="394"/>
      <c r="G473" s="394"/>
      <c r="H473" s="394"/>
      <c r="I473" s="395"/>
      <c r="J473" s="395"/>
      <c r="K473" s="395"/>
      <c r="L473" s="395"/>
      <c r="M473" s="399"/>
      <c r="N473" s="395"/>
      <c r="O473" s="389"/>
      <c r="P473" s="390"/>
      <c r="Q473" s="393"/>
    </row>
    <row r="474" spans="2:17" s="392" customFormat="1" x14ac:dyDescent="0.25">
      <c r="B474" s="393"/>
      <c r="C474" s="393"/>
      <c r="E474" s="393"/>
      <c r="F474" s="394"/>
      <c r="G474" s="394"/>
      <c r="H474" s="394"/>
      <c r="I474" s="395"/>
      <c r="J474" s="395"/>
      <c r="K474" s="395"/>
      <c r="L474" s="395"/>
      <c r="M474" s="399"/>
      <c r="N474" s="395"/>
      <c r="O474" s="389"/>
      <c r="P474" s="390"/>
      <c r="Q474" s="393"/>
    </row>
    <row r="475" spans="2:17" s="392" customFormat="1" x14ac:dyDescent="0.25">
      <c r="B475" s="393"/>
      <c r="C475" s="393"/>
      <c r="E475" s="393"/>
      <c r="F475" s="394"/>
      <c r="G475" s="394"/>
      <c r="H475" s="394"/>
      <c r="I475" s="395"/>
      <c r="J475" s="395"/>
      <c r="K475" s="395"/>
      <c r="L475" s="395"/>
      <c r="M475" s="399"/>
      <c r="N475" s="395"/>
      <c r="O475" s="389"/>
      <c r="P475" s="390"/>
      <c r="Q475" s="393"/>
    </row>
    <row r="476" spans="2:17" s="392" customFormat="1" x14ac:dyDescent="0.25">
      <c r="B476" s="393"/>
      <c r="C476" s="393"/>
      <c r="E476" s="393"/>
      <c r="F476" s="394"/>
      <c r="G476" s="394"/>
      <c r="H476" s="394"/>
      <c r="I476" s="395"/>
      <c r="J476" s="395"/>
      <c r="K476" s="395"/>
      <c r="L476" s="395"/>
      <c r="M476" s="399"/>
      <c r="N476" s="395"/>
      <c r="O476" s="389"/>
      <c r="P476" s="390"/>
      <c r="Q476" s="393"/>
    </row>
    <row r="477" spans="2:17" s="392" customFormat="1" x14ac:dyDescent="0.25">
      <c r="B477" s="393"/>
      <c r="C477" s="393"/>
      <c r="E477" s="393"/>
      <c r="F477" s="394"/>
      <c r="G477" s="394"/>
      <c r="H477" s="394"/>
      <c r="I477" s="395"/>
      <c r="J477" s="395"/>
      <c r="K477" s="395"/>
      <c r="L477" s="395"/>
      <c r="M477" s="399"/>
      <c r="N477" s="395"/>
      <c r="O477" s="389"/>
      <c r="P477" s="390"/>
      <c r="Q477" s="393"/>
    </row>
    <row r="478" spans="2:17" s="392" customFormat="1" x14ac:dyDescent="0.25">
      <c r="B478" s="393"/>
      <c r="C478" s="393"/>
      <c r="E478" s="393"/>
      <c r="F478" s="394"/>
      <c r="G478" s="394"/>
      <c r="H478" s="394"/>
      <c r="I478" s="395"/>
      <c r="J478" s="395"/>
      <c r="K478" s="395"/>
      <c r="L478" s="395"/>
      <c r="M478" s="399"/>
      <c r="N478" s="395"/>
      <c r="O478" s="389"/>
      <c r="P478" s="390"/>
      <c r="Q478" s="393"/>
    </row>
    <row r="479" spans="2:17" s="392" customFormat="1" x14ac:dyDescent="0.25">
      <c r="B479" s="393"/>
      <c r="C479" s="393"/>
      <c r="E479" s="393"/>
      <c r="F479" s="394"/>
      <c r="G479" s="394"/>
      <c r="H479" s="394"/>
      <c r="I479" s="395"/>
      <c r="J479" s="395"/>
      <c r="K479" s="395"/>
      <c r="L479" s="395"/>
      <c r="M479" s="399"/>
      <c r="N479" s="395"/>
      <c r="O479" s="389"/>
      <c r="P479" s="390"/>
      <c r="Q479" s="393"/>
    </row>
    <row r="480" spans="2:17" s="392" customFormat="1" x14ac:dyDescent="0.25">
      <c r="B480" s="393"/>
      <c r="C480" s="393"/>
      <c r="E480" s="393"/>
      <c r="F480" s="394"/>
      <c r="G480" s="394"/>
      <c r="H480" s="394"/>
      <c r="I480" s="395"/>
      <c r="J480" s="395"/>
      <c r="K480" s="395"/>
      <c r="L480" s="395"/>
      <c r="M480" s="399"/>
      <c r="N480" s="395"/>
      <c r="O480" s="389"/>
      <c r="P480" s="390"/>
      <c r="Q480" s="393"/>
    </row>
    <row r="481" spans="2:17" s="392" customFormat="1" x14ac:dyDescent="0.25">
      <c r="B481" s="393"/>
      <c r="C481" s="393"/>
      <c r="E481" s="393"/>
      <c r="F481" s="394"/>
      <c r="G481" s="394"/>
      <c r="H481" s="394"/>
      <c r="I481" s="395"/>
      <c r="J481" s="395"/>
      <c r="K481" s="395"/>
      <c r="L481" s="395"/>
      <c r="M481" s="399"/>
      <c r="N481" s="395"/>
      <c r="O481" s="389"/>
      <c r="P481" s="390"/>
      <c r="Q481" s="393"/>
    </row>
    <row r="482" spans="2:17" s="392" customFormat="1" x14ac:dyDescent="0.25">
      <c r="B482" s="393"/>
      <c r="C482" s="393"/>
      <c r="E482" s="393"/>
      <c r="F482" s="394"/>
      <c r="G482" s="394"/>
      <c r="H482" s="394"/>
      <c r="I482" s="395"/>
      <c r="J482" s="395"/>
      <c r="K482" s="395"/>
      <c r="L482" s="395"/>
      <c r="M482" s="399"/>
      <c r="N482" s="395"/>
      <c r="O482" s="389"/>
      <c r="P482" s="390"/>
      <c r="Q482" s="393"/>
    </row>
    <row r="483" spans="2:17" s="392" customFormat="1" x14ac:dyDescent="0.25">
      <c r="B483" s="393"/>
      <c r="C483" s="393"/>
      <c r="E483" s="393"/>
      <c r="F483" s="394"/>
      <c r="G483" s="394"/>
      <c r="H483" s="394"/>
      <c r="I483" s="395"/>
      <c r="J483" s="395"/>
      <c r="K483" s="395"/>
      <c r="L483" s="395"/>
      <c r="M483" s="399"/>
      <c r="N483" s="395"/>
      <c r="O483" s="389"/>
      <c r="P483" s="390"/>
      <c r="Q483" s="393"/>
    </row>
    <row r="484" spans="2:17" s="392" customFormat="1" x14ac:dyDescent="0.25">
      <c r="B484" s="393"/>
      <c r="C484" s="393"/>
      <c r="E484" s="393"/>
      <c r="F484" s="394"/>
      <c r="G484" s="394"/>
      <c r="H484" s="394"/>
      <c r="I484" s="395"/>
      <c r="J484" s="395"/>
      <c r="K484" s="395"/>
      <c r="L484" s="395"/>
      <c r="M484" s="399"/>
      <c r="N484" s="395"/>
      <c r="O484" s="389"/>
      <c r="P484" s="390"/>
      <c r="Q484" s="393"/>
    </row>
    <row r="485" spans="2:17" s="392" customFormat="1" x14ac:dyDescent="0.25">
      <c r="B485" s="393"/>
      <c r="C485" s="393"/>
      <c r="E485" s="393"/>
      <c r="F485" s="394"/>
      <c r="G485" s="394"/>
      <c r="H485" s="394"/>
      <c r="I485" s="395"/>
      <c r="J485" s="395"/>
      <c r="K485" s="395"/>
      <c r="L485" s="395"/>
      <c r="M485" s="399"/>
      <c r="N485" s="395"/>
      <c r="O485" s="389"/>
      <c r="P485" s="390"/>
      <c r="Q485" s="393"/>
    </row>
    <row r="486" spans="2:17" s="392" customFormat="1" x14ac:dyDescent="0.25">
      <c r="B486" s="393"/>
      <c r="C486" s="393"/>
      <c r="E486" s="393"/>
      <c r="F486" s="394"/>
      <c r="G486" s="394"/>
      <c r="H486" s="394"/>
      <c r="I486" s="395"/>
      <c r="J486" s="395"/>
      <c r="K486" s="395"/>
      <c r="L486" s="395"/>
      <c r="M486" s="399"/>
      <c r="N486" s="395"/>
      <c r="O486" s="389"/>
      <c r="P486" s="390"/>
      <c r="Q486" s="393"/>
    </row>
    <row r="487" spans="2:17" s="392" customFormat="1" x14ac:dyDescent="0.25">
      <c r="B487" s="393"/>
      <c r="C487" s="393"/>
      <c r="E487" s="393"/>
      <c r="F487" s="394"/>
      <c r="G487" s="394"/>
      <c r="H487" s="394"/>
      <c r="I487" s="395"/>
      <c r="J487" s="395"/>
      <c r="K487" s="395"/>
      <c r="L487" s="395"/>
      <c r="M487" s="399"/>
      <c r="N487" s="395"/>
      <c r="O487" s="389"/>
      <c r="P487" s="390"/>
      <c r="Q487" s="393"/>
    </row>
    <row r="488" spans="2:17" s="392" customFormat="1" x14ac:dyDescent="0.25">
      <c r="B488" s="393"/>
      <c r="C488" s="393"/>
      <c r="E488" s="393"/>
      <c r="F488" s="394"/>
      <c r="G488" s="394"/>
      <c r="H488" s="394"/>
      <c r="I488" s="395"/>
      <c r="J488" s="395"/>
      <c r="K488" s="395"/>
      <c r="L488" s="395"/>
      <c r="M488" s="399"/>
      <c r="N488" s="395"/>
      <c r="O488" s="389"/>
      <c r="P488" s="390"/>
      <c r="Q488" s="393"/>
    </row>
    <row r="489" spans="2:17" s="392" customFormat="1" x14ac:dyDescent="0.25">
      <c r="B489" s="393"/>
      <c r="C489" s="393"/>
      <c r="E489" s="393"/>
      <c r="F489" s="394"/>
      <c r="G489" s="394"/>
      <c r="H489" s="394"/>
      <c r="I489" s="395"/>
      <c r="J489" s="395"/>
      <c r="K489" s="395"/>
      <c r="L489" s="395"/>
      <c r="M489" s="399"/>
      <c r="N489" s="395"/>
      <c r="O489" s="389"/>
      <c r="P489" s="390"/>
      <c r="Q489" s="393"/>
    </row>
    <row r="490" spans="2:17" s="392" customFormat="1" x14ac:dyDescent="0.25">
      <c r="B490" s="393"/>
      <c r="C490" s="393"/>
      <c r="E490" s="393"/>
      <c r="F490" s="394"/>
      <c r="G490" s="394"/>
      <c r="H490" s="394"/>
      <c r="I490" s="395"/>
      <c r="J490" s="395"/>
      <c r="K490" s="395"/>
      <c r="L490" s="395"/>
      <c r="M490" s="399"/>
      <c r="N490" s="395"/>
      <c r="O490" s="389"/>
      <c r="P490" s="390"/>
      <c r="Q490" s="393"/>
    </row>
    <row r="491" spans="2:17" s="392" customFormat="1" x14ac:dyDescent="0.25">
      <c r="B491" s="393"/>
      <c r="C491" s="393"/>
      <c r="E491" s="393"/>
      <c r="F491" s="394"/>
      <c r="G491" s="394"/>
      <c r="H491" s="394"/>
      <c r="I491" s="395"/>
      <c r="J491" s="395"/>
      <c r="K491" s="395"/>
      <c r="L491" s="395"/>
      <c r="M491" s="399"/>
      <c r="N491" s="395"/>
      <c r="O491" s="389"/>
      <c r="P491" s="390"/>
      <c r="Q491" s="393"/>
    </row>
    <row r="492" spans="2:17" s="392" customFormat="1" x14ac:dyDescent="0.25">
      <c r="B492" s="393"/>
      <c r="C492" s="393"/>
      <c r="E492" s="393"/>
      <c r="F492" s="394"/>
      <c r="G492" s="394"/>
      <c r="H492" s="394"/>
      <c r="I492" s="395"/>
      <c r="J492" s="395"/>
      <c r="K492" s="395"/>
      <c r="L492" s="395"/>
      <c r="M492" s="399"/>
      <c r="N492" s="395"/>
      <c r="O492" s="389"/>
      <c r="P492" s="390"/>
      <c r="Q492" s="393"/>
    </row>
    <row r="493" spans="2:17" s="392" customFormat="1" x14ac:dyDescent="0.25">
      <c r="B493" s="393"/>
      <c r="C493" s="393"/>
      <c r="E493" s="393"/>
      <c r="F493" s="394"/>
      <c r="G493" s="394"/>
      <c r="H493" s="394"/>
      <c r="I493" s="395"/>
      <c r="J493" s="395"/>
      <c r="K493" s="395"/>
      <c r="L493" s="395"/>
      <c r="M493" s="399"/>
      <c r="N493" s="395"/>
      <c r="O493" s="389"/>
      <c r="P493" s="390"/>
      <c r="Q493" s="393"/>
    </row>
    <row r="494" spans="2:17" s="392" customFormat="1" x14ac:dyDescent="0.25">
      <c r="B494" s="393"/>
      <c r="C494" s="393"/>
      <c r="E494" s="393"/>
      <c r="F494" s="394"/>
      <c r="G494" s="394"/>
      <c r="H494" s="394"/>
      <c r="I494" s="395"/>
      <c r="J494" s="395"/>
      <c r="K494" s="395"/>
      <c r="L494" s="395"/>
      <c r="M494" s="399"/>
      <c r="N494" s="395"/>
      <c r="O494" s="389"/>
      <c r="P494" s="390"/>
      <c r="Q494" s="393"/>
    </row>
    <row r="495" spans="2:17" s="392" customFormat="1" x14ac:dyDescent="0.25">
      <c r="B495" s="393"/>
      <c r="C495" s="393"/>
      <c r="E495" s="393"/>
      <c r="F495" s="394"/>
      <c r="G495" s="394"/>
      <c r="H495" s="394"/>
      <c r="I495" s="395"/>
      <c r="J495" s="395"/>
      <c r="K495" s="395"/>
      <c r="L495" s="395"/>
      <c r="M495" s="399"/>
      <c r="N495" s="395"/>
      <c r="O495" s="389"/>
      <c r="P495" s="390"/>
      <c r="Q495" s="393"/>
    </row>
    <row r="496" spans="2:17" s="392" customFormat="1" x14ac:dyDescent="0.25">
      <c r="B496" s="393"/>
      <c r="C496" s="393"/>
      <c r="E496" s="393"/>
      <c r="F496" s="394"/>
      <c r="G496" s="394"/>
      <c r="H496" s="394"/>
      <c r="I496" s="395"/>
      <c r="J496" s="395"/>
      <c r="K496" s="395"/>
      <c r="L496" s="395"/>
      <c r="M496" s="399"/>
      <c r="N496" s="395"/>
      <c r="O496" s="389"/>
      <c r="P496" s="390"/>
      <c r="Q496" s="393"/>
    </row>
    <row r="497" spans="2:17" s="392" customFormat="1" x14ac:dyDescent="0.25">
      <c r="B497" s="393"/>
      <c r="C497" s="393"/>
      <c r="E497" s="393"/>
      <c r="F497" s="394"/>
      <c r="G497" s="394"/>
      <c r="H497" s="394"/>
      <c r="I497" s="395"/>
      <c r="J497" s="395"/>
      <c r="K497" s="395"/>
      <c r="L497" s="395"/>
      <c r="M497" s="399"/>
      <c r="N497" s="395"/>
      <c r="O497" s="389"/>
      <c r="P497" s="390"/>
      <c r="Q497" s="393"/>
    </row>
    <row r="498" spans="2:17" s="392" customFormat="1" x14ac:dyDescent="0.25">
      <c r="B498" s="393"/>
      <c r="C498" s="393"/>
      <c r="E498" s="393"/>
      <c r="F498" s="394"/>
      <c r="G498" s="394"/>
      <c r="H498" s="394"/>
      <c r="I498" s="395"/>
      <c r="J498" s="395"/>
      <c r="K498" s="395"/>
      <c r="L498" s="395"/>
      <c r="M498" s="399"/>
      <c r="N498" s="395"/>
      <c r="O498" s="389"/>
      <c r="P498" s="390"/>
      <c r="Q498" s="393"/>
    </row>
    <row r="499" spans="2:17" s="392" customFormat="1" x14ac:dyDescent="0.25">
      <c r="B499" s="393"/>
      <c r="C499" s="393"/>
      <c r="E499" s="393"/>
      <c r="F499" s="394"/>
      <c r="G499" s="394"/>
      <c r="H499" s="394"/>
      <c r="I499" s="395"/>
      <c r="J499" s="395"/>
      <c r="K499" s="395"/>
      <c r="L499" s="395"/>
      <c r="M499" s="399"/>
      <c r="N499" s="395"/>
      <c r="O499" s="389"/>
      <c r="P499" s="390"/>
      <c r="Q499" s="393"/>
    </row>
    <row r="500" spans="2:17" s="392" customFormat="1" x14ac:dyDescent="0.25">
      <c r="B500" s="393"/>
      <c r="C500" s="393"/>
      <c r="E500" s="393"/>
      <c r="F500" s="394"/>
      <c r="G500" s="394"/>
      <c r="H500" s="394"/>
      <c r="I500" s="395"/>
      <c r="J500" s="395"/>
      <c r="K500" s="395"/>
      <c r="L500" s="395"/>
      <c r="M500" s="399"/>
      <c r="N500" s="395"/>
      <c r="O500" s="389"/>
      <c r="P500" s="390"/>
      <c r="Q500" s="393"/>
    </row>
    <row r="501" spans="2:17" s="392" customFormat="1" x14ac:dyDescent="0.25">
      <c r="B501" s="393"/>
      <c r="C501" s="393"/>
      <c r="E501" s="393"/>
      <c r="F501" s="394"/>
      <c r="G501" s="394"/>
      <c r="H501" s="394"/>
      <c r="I501" s="395"/>
      <c r="J501" s="395"/>
      <c r="K501" s="395"/>
      <c r="L501" s="395"/>
      <c r="M501" s="399"/>
      <c r="N501" s="395"/>
      <c r="O501" s="389"/>
      <c r="P501" s="390"/>
      <c r="Q501" s="393"/>
    </row>
    <row r="502" spans="2:17" s="392" customFormat="1" x14ac:dyDescent="0.25">
      <c r="B502" s="393"/>
      <c r="C502" s="393"/>
      <c r="E502" s="393"/>
      <c r="F502" s="394"/>
      <c r="G502" s="394"/>
      <c r="H502" s="394"/>
      <c r="I502" s="395"/>
      <c r="J502" s="395"/>
      <c r="K502" s="395"/>
      <c r="L502" s="395"/>
      <c r="M502" s="399"/>
      <c r="N502" s="395"/>
      <c r="O502" s="389"/>
      <c r="P502" s="390"/>
      <c r="Q502" s="393"/>
    </row>
    <row r="503" spans="2:17" s="392" customFormat="1" x14ac:dyDescent="0.25">
      <c r="B503" s="393"/>
      <c r="C503" s="393"/>
      <c r="E503" s="393"/>
      <c r="F503" s="394"/>
      <c r="G503" s="394"/>
      <c r="H503" s="394"/>
      <c r="I503" s="395"/>
      <c r="J503" s="395"/>
      <c r="K503" s="395"/>
      <c r="L503" s="395"/>
      <c r="M503" s="399"/>
      <c r="N503" s="395"/>
      <c r="O503" s="389"/>
      <c r="P503" s="390"/>
      <c r="Q503" s="393"/>
    </row>
    <row r="504" spans="2:17" s="392" customFormat="1" x14ac:dyDescent="0.25">
      <c r="B504" s="393"/>
      <c r="C504" s="393"/>
      <c r="E504" s="393"/>
      <c r="F504" s="394"/>
      <c r="G504" s="394"/>
      <c r="H504" s="394"/>
      <c r="I504" s="395"/>
      <c r="J504" s="395"/>
      <c r="K504" s="395"/>
      <c r="L504" s="395"/>
      <c r="M504" s="399"/>
      <c r="N504" s="395"/>
      <c r="O504" s="389"/>
      <c r="P504" s="390"/>
      <c r="Q504" s="393"/>
    </row>
    <row r="505" spans="2:17" s="392" customFormat="1" x14ac:dyDescent="0.25">
      <c r="B505" s="393"/>
      <c r="C505" s="393"/>
      <c r="E505" s="393"/>
      <c r="F505" s="394"/>
      <c r="G505" s="394"/>
      <c r="H505" s="394"/>
      <c r="I505" s="395"/>
      <c r="J505" s="395"/>
      <c r="K505" s="395"/>
      <c r="L505" s="395"/>
      <c r="M505" s="399"/>
      <c r="N505" s="395"/>
      <c r="O505" s="389"/>
      <c r="P505" s="390"/>
      <c r="Q505" s="393"/>
    </row>
    <row r="506" spans="2:17" s="392" customFormat="1" x14ac:dyDescent="0.25">
      <c r="B506" s="393"/>
      <c r="C506" s="393"/>
      <c r="E506" s="393"/>
      <c r="F506" s="394"/>
      <c r="G506" s="394"/>
      <c r="H506" s="394"/>
      <c r="I506" s="395"/>
      <c r="J506" s="395"/>
      <c r="K506" s="395"/>
      <c r="L506" s="395"/>
      <c r="M506" s="399"/>
      <c r="N506" s="395"/>
      <c r="O506" s="389"/>
      <c r="P506" s="390"/>
      <c r="Q506" s="393"/>
    </row>
    <row r="507" spans="2:17" s="392" customFormat="1" x14ac:dyDescent="0.25">
      <c r="B507" s="393"/>
      <c r="C507" s="393"/>
      <c r="E507" s="393"/>
      <c r="F507" s="394"/>
      <c r="G507" s="394"/>
      <c r="H507" s="394"/>
      <c r="I507" s="395"/>
      <c r="J507" s="395"/>
      <c r="K507" s="395"/>
      <c r="L507" s="395"/>
      <c r="M507" s="399"/>
      <c r="N507" s="395"/>
      <c r="O507" s="389"/>
      <c r="P507" s="390"/>
      <c r="Q507" s="393"/>
    </row>
    <row r="508" spans="2:17" s="392" customFormat="1" x14ac:dyDescent="0.25">
      <c r="B508" s="393"/>
      <c r="C508" s="393"/>
      <c r="E508" s="393"/>
      <c r="F508" s="394"/>
      <c r="G508" s="394"/>
      <c r="H508" s="394"/>
      <c r="I508" s="395"/>
      <c r="J508" s="395"/>
      <c r="K508" s="395"/>
      <c r="L508" s="395"/>
      <c r="M508" s="399"/>
      <c r="N508" s="395"/>
      <c r="O508" s="389"/>
      <c r="P508" s="390"/>
      <c r="Q508" s="393"/>
    </row>
    <row r="509" spans="2:17" s="392" customFormat="1" x14ac:dyDescent="0.25">
      <c r="B509" s="393"/>
      <c r="C509" s="393"/>
      <c r="E509" s="393"/>
      <c r="F509" s="394"/>
      <c r="G509" s="394"/>
      <c r="H509" s="394"/>
      <c r="I509" s="395"/>
      <c r="J509" s="395"/>
      <c r="K509" s="395"/>
      <c r="L509" s="395"/>
      <c r="M509" s="399"/>
      <c r="N509" s="395"/>
      <c r="O509" s="389"/>
      <c r="P509" s="390"/>
      <c r="Q509" s="393"/>
    </row>
    <row r="510" spans="2:17" s="392" customFormat="1" x14ac:dyDescent="0.25">
      <c r="B510" s="393"/>
      <c r="C510" s="393"/>
      <c r="E510" s="393"/>
      <c r="F510" s="394"/>
      <c r="G510" s="394"/>
      <c r="H510" s="394"/>
      <c r="I510" s="395"/>
      <c r="J510" s="395"/>
      <c r="K510" s="395"/>
      <c r="L510" s="395"/>
      <c r="M510" s="399"/>
      <c r="N510" s="395"/>
      <c r="O510" s="389"/>
      <c r="P510" s="390"/>
      <c r="Q510" s="393"/>
    </row>
    <row r="511" spans="2:17" s="392" customFormat="1" x14ac:dyDescent="0.25">
      <c r="B511" s="393"/>
      <c r="C511" s="393"/>
      <c r="E511" s="393"/>
      <c r="F511" s="394"/>
      <c r="G511" s="394"/>
      <c r="H511" s="394"/>
      <c r="I511" s="395"/>
      <c r="J511" s="395"/>
      <c r="K511" s="395"/>
      <c r="L511" s="395"/>
      <c r="M511" s="399"/>
      <c r="N511" s="395"/>
      <c r="O511" s="389"/>
      <c r="P511" s="390"/>
      <c r="Q511" s="393"/>
    </row>
    <row r="512" spans="2:17" s="392" customFormat="1" x14ac:dyDescent="0.25">
      <c r="B512" s="393"/>
      <c r="C512" s="393"/>
      <c r="E512" s="393"/>
      <c r="F512" s="394"/>
      <c r="G512" s="394"/>
      <c r="H512" s="394"/>
      <c r="I512" s="395"/>
      <c r="J512" s="395"/>
      <c r="K512" s="395"/>
      <c r="L512" s="395"/>
      <c r="M512" s="399"/>
      <c r="N512" s="395"/>
      <c r="O512" s="389"/>
      <c r="P512" s="390"/>
      <c r="Q512" s="393"/>
    </row>
    <row r="513" spans="2:17" s="392" customFormat="1" x14ac:dyDescent="0.25">
      <c r="B513" s="393"/>
      <c r="C513" s="393"/>
      <c r="E513" s="393"/>
      <c r="F513" s="394"/>
      <c r="G513" s="394"/>
      <c r="H513" s="394"/>
      <c r="I513" s="395"/>
      <c r="J513" s="395"/>
      <c r="K513" s="395"/>
      <c r="L513" s="395"/>
      <c r="M513" s="399"/>
      <c r="N513" s="395"/>
      <c r="O513" s="389"/>
      <c r="P513" s="390"/>
      <c r="Q513" s="393"/>
    </row>
    <row r="514" spans="2:17" s="392" customFormat="1" x14ac:dyDescent="0.25">
      <c r="B514" s="393"/>
      <c r="C514" s="393"/>
      <c r="E514" s="393"/>
      <c r="F514" s="394"/>
      <c r="G514" s="394"/>
      <c r="H514" s="394"/>
      <c r="I514" s="395"/>
      <c r="J514" s="395"/>
      <c r="K514" s="395"/>
      <c r="L514" s="395"/>
      <c r="M514" s="399"/>
      <c r="N514" s="395"/>
      <c r="O514" s="389"/>
      <c r="P514" s="390"/>
      <c r="Q514" s="393"/>
    </row>
    <row r="515" spans="2:17" s="392" customFormat="1" x14ac:dyDescent="0.25">
      <c r="B515" s="393"/>
      <c r="C515" s="393"/>
      <c r="E515" s="393"/>
      <c r="F515" s="394"/>
      <c r="G515" s="394"/>
      <c r="H515" s="394"/>
      <c r="I515" s="395"/>
      <c r="J515" s="395"/>
      <c r="K515" s="395"/>
      <c r="L515" s="395"/>
      <c r="M515" s="399"/>
      <c r="N515" s="395"/>
      <c r="O515" s="389"/>
      <c r="P515" s="390"/>
      <c r="Q515" s="393"/>
    </row>
    <row r="516" spans="2:17" s="392" customFormat="1" x14ac:dyDescent="0.25">
      <c r="B516" s="393"/>
      <c r="C516" s="393"/>
      <c r="E516" s="393"/>
      <c r="F516" s="394"/>
      <c r="G516" s="394"/>
      <c r="H516" s="394"/>
      <c r="I516" s="395"/>
      <c r="J516" s="395"/>
      <c r="K516" s="395"/>
      <c r="L516" s="395"/>
      <c r="M516" s="399"/>
      <c r="N516" s="395"/>
      <c r="O516" s="389"/>
      <c r="P516" s="390"/>
      <c r="Q516" s="393"/>
    </row>
    <row r="517" spans="2:17" s="392" customFormat="1" x14ac:dyDescent="0.25">
      <c r="B517" s="393"/>
      <c r="C517" s="393"/>
      <c r="E517" s="393"/>
      <c r="F517" s="394"/>
      <c r="G517" s="394"/>
      <c r="H517" s="394"/>
      <c r="I517" s="395"/>
      <c r="J517" s="395"/>
      <c r="K517" s="395"/>
      <c r="L517" s="395"/>
      <c r="M517" s="399"/>
      <c r="N517" s="395"/>
      <c r="O517" s="389"/>
      <c r="P517" s="390"/>
      <c r="Q517" s="393"/>
    </row>
    <row r="518" spans="2:17" s="392" customFormat="1" x14ac:dyDescent="0.25">
      <c r="B518" s="393"/>
      <c r="C518" s="393"/>
      <c r="E518" s="393"/>
      <c r="F518" s="394"/>
      <c r="G518" s="394"/>
      <c r="H518" s="394"/>
      <c r="I518" s="395"/>
      <c r="J518" s="395"/>
      <c r="K518" s="395"/>
      <c r="L518" s="395"/>
      <c r="M518" s="399"/>
      <c r="N518" s="395"/>
      <c r="O518" s="389"/>
      <c r="P518" s="390"/>
      <c r="Q518" s="393"/>
    </row>
    <row r="519" spans="2:17" s="392" customFormat="1" x14ac:dyDescent="0.25">
      <c r="B519" s="393"/>
      <c r="C519" s="393"/>
      <c r="E519" s="393"/>
      <c r="F519" s="394"/>
      <c r="G519" s="394"/>
      <c r="H519" s="394"/>
      <c r="I519" s="395"/>
      <c r="J519" s="395"/>
      <c r="K519" s="395"/>
      <c r="L519" s="395"/>
      <c r="M519" s="399"/>
      <c r="N519" s="395"/>
      <c r="O519" s="389"/>
      <c r="P519" s="390"/>
      <c r="Q519" s="393"/>
    </row>
    <row r="520" spans="2:17" s="392" customFormat="1" x14ac:dyDescent="0.25">
      <c r="B520" s="393"/>
      <c r="C520" s="393"/>
      <c r="E520" s="393"/>
      <c r="F520" s="394"/>
      <c r="G520" s="394"/>
      <c r="H520" s="394"/>
      <c r="I520" s="395"/>
      <c r="J520" s="395"/>
      <c r="K520" s="395"/>
      <c r="L520" s="395"/>
      <c r="M520" s="399"/>
      <c r="N520" s="395"/>
      <c r="O520" s="389"/>
      <c r="P520" s="390"/>
      <c r="Q520" s="393"/>
    </row>
    <row r="521" spans="2:17" s="392" customFormat="1" x14ac:dyDescent="0.25">
      <c r="B521" s="393"/>
      <c r="C521" s="393"/>
      <c r="E521" s="393"/>
      <c r="F521" s="394"/>
      <c r="G521" s="394"/>
      <c r="H521" s="394"/>
      <c r="I521" s="395"/>
      <c r="J521" s="395"/>
      <c r="K521" s="395"/>
      <c r="L521" s="395"/>
      <c r="M521" s="399"/>
      <c r="N521" s="395"/>
      <c r="O521" s="389"/>
      <c r="P521" s="390"/>
      <c r="Q521" s="393"/>
    </row>
    <row r="522" spans="2:17" s="392" customFormat="1" x14ac:dyDescent="0.25">
      <c r="B522" s="393"/>
      <c r="C522" s="393"/>
      <c r="E522" s="393"/>
      <c r="F522" s="394"/>
      <c r="G522" s="394"/>
      <c r="H522" s="394"/>
      <c r="I522" s="395"/>
      <c r="J522" s="395"/>
      <c r="K522" s="395"/>
      <c r="L522" s="395"/>
      <c r="M522" s="399"/>
      <c r="N522" s="395"/>
      <c r="O522" s="389"/>
      <c r="P522" s="390"/>
      <c r="Q522" s="393"/>
    </row>
    <row r="523" spans="2:17" s="392" customFormat="1" x14ac:dyDescent="0.25">
      <c r="B523" s="393"/>
      <c r="C523" s="393"/>
      <c r="E523" s="393"/>
      <c r="F523" s="394"/>
      <c r="G523" s="394"/>
      <c r="H523" s="394"/>
      <c r="I523" s="395"/>
      <c r="J523" s="395"/>
      <c r="K523" s="395"/>
      <c r="L523" s="395"/>
      <c r="M523" s="399"/>
      <c r="N523" s="395"/>
      <c r="O523" s="389"/>
      <c r="P523" s="390"/>
      <c r="Q523" s="393"/>
    </row>
    <row r="524" spans="2:17" s="392" customFormat="1" x14ac:dyDescent="0.25">
      <c r="B524" s="393"/>
      <c r="C524" s="393"/>
      <c r="E524" s="393"/>
      <c r="F524" s="394"/>
      <c r="G524" s="394"/>
      <c r="H524" s="394"/>
      <c r="I524" s="395"/>
      <c r="J524" s="395"/>
      <c r="K524" s="395"/>
      <c r="L524" s="395"/>
      <c r="M524" s="399"/>
      <c r="N524" s="395"/>
      <c r="O524" s="389"/>
      <c r="P524" s="390"/>
      <c r="Q524" s="393"/>
    </row>
    <row r="525" spans="2:17" s="392" customFormat="1" x14ac:dyDescent="0.25">
      <c r="B525" s="393"/>
      <c r="C525" s="393"/>
      <c r="E525" s="393"/>
      <c r="F525" s="394"/>
      <c r="G525" s="394"/>
      <c r="H525" s="394"/>
      <c r="I525" s="395"/>
      <c r="J525" s="395"/>
      <c r="K525" s="395"/>
      <c r="L525" s="395"/>
      <c r="M525" s="399"/>
      <c r="N525" s="395"/>
      <c r="O525" s="389"/>
      <c r="P525" s="390"/>
      <c r="Q525" s="393"/>
    </row>
    <row r="526" spans="2:17" s="392" customFormat="1" x14ac:dyDescent="0.25">
      <c r="B526" s="393"/>
      <c r="C526" s="393"/>
      <c r="E526" s="393"/>
      <c r="F526" s="394"/>
      <c r="G526" s="394"/>
      <c r="H526" s="394"/>
      <c r="I526" s="395"/>
      <c r="J526" s="395"/>
      <c r="K526" s="395"/>
      <c r="L526" s="395"/>
      <c r="M526" s="399"/>
      <c r="N526" s="395"/>
      <c r="O526" s="389"/>
      <c r="P526" s="390"/>
      <c r="Q526" s="393"/>
    </row>
    <row r="527" spans="2:17" s="392" customFormat="1" x14ac:dyDescent="0.25">
      <c r="B527" s="393"/>
      <c r="C527" s="393"/>
      <c r="E527" s="393"/>
      <c r="F527" s="394"/>
      <c r="G527" s="394"/>
      <c r="H527" s="394"/>
      <c r="I527" s="395"/>
      <c r="J527" s="395"/>
      <c r="K527" s="395"/>
      <c r="L527" s="395"/>
      <c r="M527" s="399"/>
      <c r="N527" s="395"/>
      <c r="O527" s="389"/>
      <c r="P527" s="390"/>
      <c r="Q527" s="393"/>
    </row>
    <row r="528" spans="2:17" s="392" customFormat="1" x14ac:dyDescent="0.25">
      <c r="B528" s="393"/>
      <c r="C528" s="393"/>
      <c r="E528" s="393"/>
      <c r="F528" s="394"/>
      <c r="G528" s="394"/>
      <c r="H528" s="394"/>
      <c r="I528" s="395"/>
      <c r="J528" s="395"/>
      <c r="K528" s="395"/>
      <c r="L528" s="395"/>
      <c r="M528" s="399"/>
      <c r="N528" s="395"/>
      <c r="O528" s="389"/>
      <c r="P528" s="390"/>
      <c r="Q528" s="393"/>
    </row>
    <row r="529" spans="2:17" s="392" customFormat="1" x14ac:dyDescent="0.25">
      <c r="B529" s="393"/>
      <c r="C529" s="393"/>
      <c r="E529" s="393"/>
      <c r="F529" s="394"/>
      <c r="G529" s="394"/>
      <c r="H529" s="394"/>
      <c r="I529" s="395"/>
      <c r="J529" s="395"/>
      <c r="K529" s="395"/>
      <c r="L529" s="395"/>
      <c r="M529" s="399"/>
      <c r="N529" s="395"/>
      <c r="O529" s="389"/>
      <c r="P529" s="390"/>
      <c r="Q529" s="393"/>
    </row>
    <row r="530" spans="2:17" s="392" customFormat="1" x14ac:dyDescent="0.25">
      <c r="B530" s="393"/>
      <c r="C530" s="393"/>
      <c r="E530" s="393"/>
      <c r="F530" s="394"/>
      <c r="G530" s="394"/>
      <c r="H530" s="394"/>
      <c r="I530" s="395"/>
      <c r="J530" s="395"/>
      <c r="K530" s="395"/>
      <c r="L530" s="395"/>
      <c r="M530" s="399"/>
      <c r="N530" s="395"/>
      <c r="O530" s="389"/>
      <c r="P530" s="390"/>
      <c r="Q530" s="393"/>
    </row>
    <row r="531" spans="2:17" s="392" customFormat="1" x14ac:dyDescent="0.25">
      <c r="B531" s="393"/>
      <c r="C531" s="393"/>
      <c r="E531" s="393"/>
      <c r="F531" s="394"/>
      <c r="G531" s="394"/>
      <c r="H531" s="394"/>
      <c r="I531" s="395"/>
      <c r="J531" s="395"/>
      <c r="K531" s="395"/>
      <c r="L531" s="395"/>
      <c r="M531" s="399"/>
      <c r="N531" s="395"/>
      <c r="O531" s="389"/>
      <c r="P531" s="390"/>
      <c r="Q531" s="393"/>
    </row>
    <row r="532" spans="2:17" s="392" customFormat="1" x14ac:dyDescent="0.25">
      <c r="B532" s="393"/>
      <c r="C532" s="393"/>
      <c r="E532" s="393"/>
      <c r="F532" s="394"/>
      <c r="G532" s="394"/>
      <c r="H532" s="394"/>
      <c r="I532" s="395"/>
      <c r="J532" s="395"/>
      <c r="K532" s="395"/>
      <c r="L532" s="395"/>
      <c r="M532" s="399"/>
      <c r="N532" s="395"/>
      <c r="O532" s="389"/>
      <c r="P532" s="390"/>
      <c r="Q532" s="393"/>
    </row>
    <row r="533" spans="2:17" s="392" customFormat="1" x14ac:dyDescent="0.25">
      <c r="B533" s="393"/>
      <c r="C533" s="393"/>
      <c r="E533" s="393"/>
      <c r="F533" s="394"/>
      <c r="G533" s="394"/>
      <c r="H533" s="394"/>
      <c r="I533" s="395"/>
      <c r="J533" s="395"/>
      <c r="K533" s="395"/>
      <c r="L533" s="395"/>
      <c r="M533" s="399"/>
      <c r="N533" s="395"/>
      <c r="O533" s="389"/>
      <c r="P533" s="390"/>
      <c r="Q533" s="393"/>
    </row>
    <row r="534" spans="2:17" s="392" customFormat="1" x14ac:dyDescent="0.25">
      <c r="B534" s="393"/>
      <c r="C534" s="393"/>
      <c r="E534" s="393"/>
      <c r="F534" s="394"/>
      <c r="G534" s="394"/>
      <c r="H534" s="394"/>
      <c r="I534" s="395"/>
      <c r="J534" s="395"/>
      <c r="K534" s="395"/>
      <c r="L534" s="395"/>
      <c r="M534" s="399"/>
      <c r="N534" s="395"/>
      <c r="O534" s="389"/>
      <c r="P534" s="390"/>
      <c r="Q534" s="393"/>
    </row>
    <row r="535" spans="2:17" s="392" customFormat="1" x14ac:dyDescent="0.25">
      <c r="B535" s="393"/>
      <c r="C535" s="393"/>
      <c r="E535" s="393"/>
      <c r="F535" s="394"/>
      <c r="G535" s="394"/>
      <c r="H535" s="394"/>
      <c r="I535" s="395"/>
      <c r="J535" s="395"/>
      <c r="K535" s="395"/>
      <c r="L535" s="395"/>
      <c r="M535" s="399"/>
      <c r="N535" s="395"/>
      <c r="O535" s="389"/>
      <c r="P535" s="390"/>
      <c r="Q535" s="393"/>
    </row>
    <row r="536" spans="2:17" s="392" customFormat="1" x14ac:dyDescent="0.25">
      <c r="B536" s="393"/>
      <c r="C536" s="393"/>
      <c r="E536" s="393"/>
      <c r="F536" s="394"/>
      <c r="G536" s="394"/>
      <c r="H536" s="394"/>
      <c r="I536" s="395"/>
      <c r="J536" s="395"/>
      <c r="K536" s="395"/>
      <c r="L536" s="395"/>
      <c r="M536" s="399"/>
      <c r="N536" s="395"/>
      <c r="O536" s="389"/>
      <c r="P536" s="390"/>
      <c r="Q536" s="393"/>
    </row>
    <row r="537" spans="2:17" s="392" customFormat="1" x14ac:dyDescent="0.25">
      <c r="B537" s="393"/>
      <c r="C537" s="393"/>
      <c r="E537" s="393"/>
      <c r="F537" s="394"/>
      <c r="G537" s="394"/>
      <c r="H537" s="394"/>
      <c r="I537" s="395"/>
      <c r="J537" s="395"/>
      <c r="K537" s="395"/>
      <c r="L537" s="395"/>
      <c r="M537" s="399"/>
      <c r="N537" s="395"/>
      <c r="O537" s="389"/>
      <c r="P537" s="390"/>
      <c r="Q537" s="393"/>
    </row>
    <row r="538" spans="2:17" s="392" customFormat="1" x14ac:dyDescent="0.25">
      <c r="B538" s="393"/>
      <c r="C538" s="393"/>
      <c r="E538" s="393"/>
      <c r="F538" s="394"/>
      <c r="G538" s="394"/>
      <c r="H538" s="394"/>
      <c r="I538" s="395"/>
      <c r="J538" s="395"/>
      <c r="K538" s="395"/>
      <c r="L538" s="395"/>
      <c r="M538" s="399"/>
      <c r="N538" s="395"/>
      <c r="O538" s="389"/>
      <c r="P538" s="390"/>
      <c r="Q538" s="393"/>
    </row>
    <row r="539" spans="2:17" s="392" customFormat="1" x14ac:dyDescent="0.25">
      <c r="B539" s="393"/>
      <c r="C539" s="393"/>
      <c r="E539" s="393"/>
      <c r="F539" s="394"/>
      <c r="G539" s="394"/>
      <c r="H539" s="394"/>
      <c r="I539" s="395"/>
      <c r="J539" s="395"/>
      <c r="K539" s="395"/>
      <c r="L539" s="395"/>
      <c r="M539" s="399"/>
      <c r="N539" s="395"/>
      <c r="O539" s="389"/>
      <c r="P539" s="390"/>
      <c r="Q539" s="393"/>
    </row>
    <row r="540" spans="2:17" s="392" customFormat="1" x14ac:dyDescent="0.25">
      <c r="B540" s="393"/>
      <c r="C540" s="393"/>
      <c r="E540" s="393"/>
      <c r="F540" s="394"/>
      <c r="G540" s="394"/>
      <c r="H540" s="394"/>
      <c r="I540" s="395"/>
      <c r="J540" s="395"/>
      <c r="K540" s="395"/>
      <c r="L540" s="395"/>
      <c r="M540" s="399"/>
      <c r="N540" s="395"/>
      <c r="O540" s="389"/>
      <c r="P540" s="390"/>
      <c r="Q540" s="393"/>
    </row>
    <row r="541" spans="2:17" s="392" customFormat="1" x14ac:dyDescent="0.25">
      <c r="B541" s="393"/>
      <c r="C541" s="393"/>
      <c r="E541" s="393"/>
      <c r="F541" s="394"/>
      <c r="G541" s="394"/>
      <c r="H541" s="394"/>
      <c r="I541" s="395"/>
      <c r="J541" s="395"/>
      <c r="K541" s="395"/>
      <c r="L541" s="395"/>
      <c r="M541" s="399"/>
      <c r="N541" s="395"/>
      <c r="O541" s="389"/>
      <c r="P541" s="390"/>
      <c r="Q541" s="393"/>
    </row>
    <row r="542" spans="2:17" s="392" customFormat="1" x14ac:dyDescent="0.25">
      <c r="B542" s="393"/>
      <c r="C542" s="393"/>
      <c r="E542" s="393"/>
      <c r="F542" s="394"/>
      <c r="G542" s="394"/>
      <c r="H542" s="394"/>
      <c r="I542" s="395"/>
      <c r="J542" s="395"/>
      <c r="K542" s="395"/>
      <c r="L542" s="395"/>
      <c r="M542" s="399"/>
      <c r="N542" s="395"/>
      <c r="O542" s="389"/>
      <c r="P542" s="390"/>
      <c r="Q542" s="393"/>
    </row>
    <row r="543" spans="2:17" s="392" customFormat="1" x14ac:dyDescent="0.25">
      <c r="B543" s="393"/>
      <c r="C543" s="393"/>
      <c r="E543" s="393"/>
      <c r="F543" s="394"/>
      <c r="G543" s="394"/>
      <c r="H543" s="394"/>
      <c r="I543" s="395"/>
      <c r="J543" s="395"/>
      <c r="K543" s="395"/>
      <c r="L543" s="395"/>
      <c r="M543" s="399"/>
      <c r="N543" s="395"/>
      <c r="O543" s="389"/>
      <c r="P543" s="390"/>
      <c r="Q543" s="393"/>
    </row>
    <row r="544" spans="2:17" s="392" customFormat="1" x14ac:dyDescent="0.25">
      <c r="B544" s="393"/>
      <c r="C544" s="393"/>
      <c r="E544" s="393"/>
      <c r="F544" s="394"/>
      <c r="G544" s="394"/>
      <c r="H544" s="394"/>
      <c r="I544" s="395"/>
      <c r="J544" s="395"/>
      <c r="K544" s="395"/>
      <c r="L544" s="395"/>
      <c r="M544" s="399"/>
      <c r="N544" s="395"/>
      <c r="O544" s="389"/>
      <c r="P544" s="390"/>
      <c r="Q544" s="393"/>
    </row>
    <row r="545" spans="2:17" s="392" customFormat="1" x14ac:dyDescent="0.25">
      <c r="B545" s="393"/>
      <c r="C545" s="393"/>
      <c r="E545" s="393"/>
      <c r="F545" s="394"/>
      <c r="G545" s="394"/>
      <c r="H545" s="394"/>
      <c r="I545" s="395"/>
      <c r="J545" s="395"/>
      <c r="K545" s="395"/>
      <c r="L545" s="395"/>
      <c r="M545" s="399"/>
      <c r="N545" s="395"/>
      <c r="O545" s="389"/>
      <c r="P545" s="390"/>
      <c r="Q545" s="393"/>
    </row>
    <row r="546" spans="2:17" s="392" customFormat="1" x14ac:dyDescent="0.25">
      <c r="B546" s="393"/>
      <c r="C546" s="393"/>
      <c r="E546" s="393"/>
      <c r="F546" s="394"/>
      <c r="G546" s="394"/>
      <c r="H546" s="394"/>
      <c r="I546" s="395"/>
      <c r="J546" s="395"/>
      <c r="K546" s="395"/>
      <c r="L546" s="395"/>
      <c r="M546" s="399"/>
      <c r="N546" s="395"/>
      <c r="O546" s="389"/>
      <c r="P546" s="390"/>
      <c r="Q546" s="393"/>
    </row>
    <row r="547" spans="2:17" s="392" customFormat="1" x14ac:dyDescent="0.25">
      <c r="B547" s="393"/>
      <c r="C547" s="393"/>
      <c r="E547" s="393"/>
      <c r="F547" s="394"/>
      <c r="G547" s="394"/>
      <c r="H547" s="394"/>
      <c r="I547" s="395"/>
      <c r="J547" s="395"/>
      <c r="K547" s="395"/>
      <c r="L547" s="395"/>
      <c r="M547" s="399"/>
      <c r="N547" s="395"/>
      <c r="O547" s="389"/>
      <c r="P547" s="390"/>
      <c r="Q547" s="393"/>
    </row>
    <row r="548" spans="2:17" s="392" customFormat="1" x14ac:dyDescent="0.25">
      <c r="B548" s="393"/>
      <c r="C548" s="393"/>
      <c r="E548" s="393"/>
      <c r="F548" s="394"/>
      <c r="G548" s="394"/>
      <c r="H548" s="394"/>
      <c r="I548" s="395"/>
      <c r="J548" s="395"/>
      <c r="K548" s="395"/>
      <c r="L548" s="395"/>
      <c r="M548" s="399"/>
      <c r="N548" s="395"/>
      <c r="O548" s="389"/>
      <c r="P548" s="390"/>
      <c r="Q548" s="393"/>
    </row>
    <row r="549" spans="2:17" s="392" customFormat="1" x14ac:dyDescent="0.25">
      <c r="B549" s="393"/>
      <c r="C549" s="393"/>
      <c r="E549" s="393"/>
      <c r="F549" s="394"/>
      <c r="G549" s="394"/>
      <c r="H549" s="394"/>
      <c r="I549" s="395"/>
      <c r="J549" s="395"/>
      <c r="K549" s="395"/>
      <c r="L549" s="395"/>
      <c r="M549" s="399"/>
      <c r="N549" s="395"/>
      <c r="O549" s="389"/>
      <c r="P549" s="390"/>
      <c r="Q549" s="393"/>
    </row>
    <row r="550" spans="2:17" s="392" customFormat="1" x14ac:dyDescent="0.25">
      <c r="B550" s="393"/>
      <c r="C550" s="393"/>
      <c r="E550" s="393"/>
      <c r="F550" s="394"/>
      <c r="G550" s="394"/>
      <c r="H550" s="394"/>
      <c r="I550" s="395"/>
      <c r="J550" s="395"/>
      <c r="K550" s="395"/>
      <c r="L550" s="395"/>
      <c r="M550" s="399"/>
      <c r="N550" s="395"/>
      <c r="O550" s="389"/>
      <c r="P550" s="390"/>
      <c r="Q550" s="393"/>
    </row>
    <row r="551" spans="2:17" s="392" customFormat="1" x14ac:dyDescent="0.25">
      <c r="B551" s="393"/>
      <c r="C551" s="393"/>
      <c r="E551" s="393"/>
      <c r="F551" s="394"/>
      <c r="G551" s="394"/>
      <c r="H551" s="394"/>
      <c r="I551" s="395"/>
      <c r="J551" s="395"/>
      <c r="K551" s="395"/>
      <c r="L551" s="395"/>
      <c r="M551" s="399"/>
      <c r="N551" s="395"/>
      <c r="O551" s="389"/>
      <c r="P551" s="390"/>
      <c r="Q551" s="393"/>
    </row>
    <row r="552" spans="2:17" s="392" customFormat="1" x14ac:dyDescent="0.25">
      <c r="B552" s="393"/>
      <c r="C552" s="393"/>
      <c r="E552" s="393"/>
      <c r="F552" s="394"/>
      <c r="G552" s="394"/>
      <c r="H552" s="394"/>
      <c r="I552" s="395"/>
      <c r="J552" s="395"/>
      <c r="K552" s="395"/>
      <c r="L552" s="395"/>
      <c r="M552" s="399"/>
      <c r="N552" s="395"/>
      <c r="O552" s="389"/>
      <c r="P552" s="390"/>
      <c r="Q552" s="393"/>
    </row>
    <row r="553" spans="2:17" s="392" customFormat="1" x14ac:dyDescent="0.25">
      <c r="B553" s="393"/>
      <c r="C553" s="393"/>
      <c r="E553" s="393"/>
      <c r="F553" s="394"/>
      <c r="G553" s="394"/>
      <c r="H553" s="394"/>
      <c r="I553" s="395"/>
      <c r="J553" s="395"/>
      <c r="K553" s="395"/>
      <c r="L553" s="395"/>
      <c r="M553" s="399"/>
      <c r="N553" s="395"/>
      <c r="O553" s="389"/>
      <c r="P553" s="390"/>
      <c r="Q553" s="393"/>
    </row>
    <row r="554" spans="2:17" s="392" customFormat="1" x14ac:dyDescent="0.25">
      <c r="B554" s="393"/>
      <c r="C554" s="393"/>
      <c r="E554" s="393"/>
      <c r="F554" s="394"/>
      <c r="G554" s="394"/>
      <c r="H554" s="394"/>
      <c r="I554" s="395"/>
      <c r="J554" s="395"/>
      <c r="K554" s="395"/>
      <c r="L554" s="395"/>
      <c r="M554" s="399"/>
      <c r="N554" s="395"/>
      <c r="O554" s="389"/>
      <c r="P554" s="390"/>
      <c r="Q554" s="393"/>
    </row>
    <row r="555" spans="2:17" s="392" customFormat="1" x14ac:dyDescent="0.25">
      <c r="B555" s="393"/>
      <c r="C555" s="393"/>
      <c r="E555" s="393"/>
      <c r="F555" s="394"/>
      <c r="G555" s="394"/>
      <c r="H555" s="394"/>
      <c r="I555" s="395"/>
      <c r="J555" s="395"/>
      <c r="K555" s="395"/>
      <c r="L555" s="395"/>
      <c r="M555" s="399"/>
      <c r="N555" s="395"/>
      <c r="O555" s="389"/>
      <c r="P555" s="390"/>
      <c r="Q555" s="393"/>
    </row>
    <row r="556" spans="2:17" s="392" customFormat="1" x14ac:dyDescent="0.25">
      <c r="B556" s="393"/>
      <c r="C556" s="393"/>
      <c r="E556" s="393"/>
      <c r="F556" s="394"/>
      <c r="G556" s="394"/>
      <c r="H556" s="394"/>
      <c r="I556" s="395"/>
      <c r="J556" s="395"/>
      <c r="K556" s="395"/>
      <c r="L556" s="395"/>
      <c r="M556" s="399"/>
      <c r="N556" s="395"/>
      <c r="O556" s="389"/>
      <c r="P556" s="390"/>
      <c r="Q556" s="393"/>
    </row>
    <row r="557" spans="2:17" s="392" customFormat="1" x14ac:dyDescent="0.25">
      <c r="B557" s="393"/>
      <c r="C557" s="393"/>
      <c r="E557" s="393"/>
      <c r="F557" s="394"/>
      <c r="G557" s="394"/>
      <c r="H557" s="394"/>
      <c r="I557" s="395"/>
      <c r="J557" s="395"/>
      <c r="K557" s="395"/>
      <c r="L557" s="395"/>
      <c r="M557" s="399"/>
      <c r="N557" s="395"/>
      <c r="O557" s="389"/>
      <c r="P557" s="390"/>
      <c r="Q557" s="393"/>
    </row>
    <row r="558" spans="2:17" s="392" customFormat="1" x14ac:dyDescent="0.25">
      <c r="B558" s="393"/>
      <c r="C558" s="393"/>
      <c r="E558" s="393"/>
      <c r="F558" s="394"/>
      <c r="G558" s="394"/>
      <c r="H558" s="394"/>
      <c r="I558" s="395"/>
      <c r="J558" s="395"/>
      <c r="K558" s="395"/>
      <c r="L558" s="395"/>
      <c r="M558" s="399"/>
      <c r="N558" s="395"/>
      <c r="O558" s="389"/>
      <c r="P558" s="390"/>
      <c r="Q558" s="393"/>
    </row>
    <row r="559" spans="2:17" s="392" customFormat="1" x14ac:dyDescent="0.25">
      <c r="B559" s="393"/>
      <c r="C559" s="393"/>
      <c r="E559" s="393"/>
      <c r="F559" s="394"/>
      <c r="G559" s="394"/>
      <c r="H559" s="394"/>
      <c r="I559" s="395"/>
      <c r="J559" s="395"/>
      <c r="K559" s="395"/>
      <c r="L559" s="395"/>
      <c r="M559" s="399"/>
      <c r="N559" s="395"/>
      <c r="O559" s="389"/>
      <c r="P559" s="390"/>
      <c r="Q559" s="393"/>
    </row>
    <row r="560" spans="2:17" s="392" customFormat="1" x14ac:dyDescent="0.25">
      <c r="B560" s="393"/>
      <c r="C560" s="393"/>
      <c r="E560" s="393"/>
      <c r="F560" s="394"/>
      <c r="G560" s="394"/>
      <c r="H560" s="394"/>
      <c r="I560" s="395"/>
      <c r="J560" s="395"/>
      <c r="K560" s="395"/>
      <c r="L560" s="395"/>
      <c r="M560" s="399"/>
      <c r="N560" s="395"/>
      <c r="O560" s="389"/>
      <c r="P560" s="390"/>
      <c r="Q560" s="393"/>
    </row>
    <row r="561" spans="2:17" s="392" customFormat="1" x14ac:dyDescent="0.25">
      <c r="B561" s="393"/>
      <c r="C561" s="393"/>
      <c r="E561" s="393"/>
      <c r="F561" s="394"/>
      <c r="G561" s="394"/>
      <c r="H561" s="394"/>
      <c r="I561" s="395"/>
      <c r="J561" s="395"/>
      <c r="K561" s="395"/>
      <c r="L561" s="395"/>
      <c r="M561" s="399"/>
      <c r="N561" s="395"/>
      <c r="O561" s="389"/>
      <c r="P561" s="390"/>
      <c r="Q561" s="393"/>
    </row>
    <row r="562" spans="2:17" s="392" customFormat="1" x14ac:dyDescent="0.25">
      <c r="B562" s="393"/>
      <c r="C562" s="393"/>
      <c r="E562" s="393"/>
      <c r="F562" s="394"/>
      <c r="G562" s="394"/>
      <c r="H562" s="394"/>
      <c r="I562" s="395"/>
      <c r="J562" s="395"/>
      <c r="K562" s="395"/>
      <c r="L562" s="395"/>
      <c r="M562" s="399"/>
      <c r="N562" s="395"/>
      <c r="O562" s="389"/>
      <c r="P562" s="390"/>
      <c r="Q562" s="393"/>
    </row>
    <row r="563" spans="2:17" s="392" customFormat="1" x14ac:dyDescent="0.25">
      <c r="B563" s="393"/>
      <c r="C563" s="393"/>
      <c r="E563" s="393"/>
      <c r="F563" s="394"/>
      <c r="G563" s="394"/>
      <c r="H563" s="394"/>
      <c r="I563" s="395"/>
      <c r="J563" s="395"/>
      <c r="K563" s="395"/>
      <c r="L563" s="395"/>
      <c r="M563" s="399"/>
      <c r="N563" s="395"/>
      <c r="O563" s="389"/>
      <c r="P563" s="390"/>
      <c r="Q563" s="393"/>
    </row>
    <row r="564" spans="2:17" s="392" customFormat="1" x14ac:dyDescent="0.25">
      <c r="B564" s="393"/>
      <c r="C564" s="393"/>
      <c r="E564" s="393"/>
      <c r="F564" s="394"/>
      <c r="G564" s="394"/>
      <c r="H564" s="394"/>
      <c r="I564" s="395"/>
      <c r="J564" s="395"/>
      <c r="K564" s="395"/>
      <c r="L564" s="395"/>
      <c r="M564" s="399"/>
      <c r="N564" s="395"/>
      <c r="O564" s="389"/>
      <c r="P564" s="390"/>
      <c r="Q564" s="393"/>
    </row>
    <row r="565" spans="2:17" s="392" customFormat="1" x14ac:dyDescent="0.25">
      <c r="B565" s="393"/>
      <c r="C565" s="393"/>
      <c r="E565" s="393"/>
      <c r="F565" s="394"/>
      <c r="G565" s="394"/>
      <c r="H565" s="394"/>
      <c r="I565" s="395"/>
      <c r="J565" s="395"/>
      <c r="K565" s="395"/>
      <c r="L565" s="395"/>
      <c r="M565" s="399"/>
      <c r="N565" s="395"/>
      <c r="O565" s="389"/>
      <c r="P565" s="390"/>
      <c r="Q565" s="393"/>
    </row>
    <row r="566" spans="2:17" s="392" customFormat="1" x14ac:dyDescent="0.25">
      <c r="B566" s="393"/>
      <c r="C566" s="393"/>
      <c r="E566" s="393"/>
      <c r="F566" s="394"/>
      <c r="G566" s="394"/>
      <c r="H566" s="394"/>
      <c r="I566" s="395"/>
      <c r="J566" s="395"/>
      <c r="K566" s="395"/>
      <c r="L566" s="395"/>
      <c r="M566" s="399"/>
      <c r="N566" s="395"/>
      <c r="O566" s="389"/>
      <c r="P566" s="390"/>
      <c r="Q566" s="393"/>
    </row>
    <row r="567" spans="2:17" s="392" customFormat="1" x14ac:dyDescent="0.25">
      <c r="B567" s="393"/>
      <c r="C567" s="393"/>
      <c r="E567" s="393"/>
      <c r="F567" s="394"/>
      <c r="G567" s="394"/>
      <c r="H567" s="394"/>
      <c r="I567" s="395"/>
      <c r="J567" s="395"/>
      <c r="K567" s="395"/>
      <c r="L567" s="395"/>
      <c r="M567" s="399"/>
      <c r="N567" s="395"/>
      <c r="O567" s="389"/>
      <c r="P567" s="390"/>
      <c r="Q567" s="393"/>
    </row>
    <row r="568" spans="2:17" s="392" customFormat="1" x14ac:dyDescent="0.25">
      <c r="B568" s="393"/>
      <c r="C568" s="393"/>
      <c r="E568" s="393"/>
      <c r="F568" s="394"/>
      <c r="G568" s="394"/>
      <c r="H568" s="394"/>
      <c r="I568" s="395"/>
      <c r="J568" s="395"/>
      <c r="K568" s="395"/>
      <c r="L568" s="395"/>
      <c r="M568" s="399"/>
      <c r="N568" s="395"/>
      <c r="O568" s="389"/>
      <c r="P568" s="390"/>
      <c r="Q568" s="393"/>
    </row>
    <row r="569" spans="2:17" s="392" customFormat="1" x14ac:dyDescent="0.25">
      <c r="B569" s="393"/>
      <c r="C569" s="393"/>
      <c r="E569" s="393"/>
      <c r="F569" s="394"/>
      <c r="G569" s="394"/>
      <c r="H569" s="394"/>
      <c r="I569" s="395"/>
      <c r="J569" s="395"/>
      <c r="K569" s="395"/>
      <c r="L569" s="395"/>
      <c r="M569" s="399"/>
      <c r="N569" s="395"/>
      <c r="O569" s="389"/>
      <c r="P569" s="390"/>
      <c r="Q569" s="393"/>
    </row>
    <row r="570" spans="2:17" s="392" customFormat="1" x14ac:dyDescent="0.25">
      <c r="B570" s="393"/>
      <c r="C570" s="393"/>
      <c r="E570" s="393"/>
      <c r="F570" s="394"/>
      <c r="G570" s="394"/>
      <c r="H570" s="394"/>
      <c r="I570" s="395"/>
      <c r="J570" s="395"/>
      <c r="K570" s="395"/>
      <c r="L570" s="395"/>
      <c r="M570" s="399"/>
      <c r="N570" s="395"/>
      <c r="O570" s="389"/>
      <c r="P570" s="390"/>
      <c r="Q570" s="393"/>
    </row>
    <row r="571" spans="2:17" s="392" customFormat="1" x14ac:dyDescent="0.25">
      <c r="B571" s="393"/>
      <c r="C571" s="393"/>
      <c r="E571" s="393"/>
      <c r="F571" s="394"/>
      <c r="G571" s="394"/>
      <c r="H571" s="394"/>
      <c r="I571" s="395"/>
      <c r="J571" s="395"/>
      <c r="K571" s="395"/>
      <c r="L571" s="395"/>
      <c r="M571" s="399"/>
      <c r="N571" s="395"/>
      <c r="O571" s="389"/>
      <c r="P571" s="390"/>
      <c r="Q571" s="393"/>
    </row>
    <row r="572" spans="2:17" s="392" customFormat="1" x14ac:dyDescent="0.25">
      <c r="B572" s="393"/>
      <c r="C572" s="393"/>
      <c r="E572" s="393"/>
      <c r="F572" s="394"/>
      <c r="G572" s="394"/>
      <c r="H572" s="394"/>
      <c r="I572" s="395"/>
      <c r="J572" s="395"/>
      <c r="K572" s="395"/>
      <c r="L572" s="395"/>
      <c r="M572" s="399"/>
      <c r="N572" s="395"/>
      <c r="O572" s="389"/>
      <c r="P572" s="390"/>
      <c r="Q572" s="393"/>
    </row>
    <row r="573" spans="2:17" s="392" customFormat="1" x14ac:dyDescent="0.25">
      <c r="B573" s="393"/>
      <c r="C573" s="393"/>
      <c r="E573" s="393"/>
      <c r="F573" s="394"/>
      <c r="G573" s="394"/>
      <c r="H573" s="394"/>
      <c r="I573" s="395"/>
      <c r="J573" s="395"/>
      <c r="K573" s="395"/>
      <c r="L573" s="395"/>
      <c r="M573" s="399"/>
      <c r="N573" s="395"/>
      <c r="O573" s="389"/>
      <c r="P573" s="390"/>
      <c r="Q573" s="393"/>
    </row>
    <row r="574" spans="2:17" s="392" customFormat="1" x14ac:dyDescent="0.25">
      <c r="B574" s="393"/>
      <c r="C574" s="393"/>
      <c r="E574" s="393"/>
      <c r="F574" s="394"/>
      <c r="G574" s="394"/>
      <c r="H574" s="394"/>
      <c r="I574" s="395"/>
      <c r="J574" s="395"/>
      <c r="K574" s="395"/>
      <c r="L574" s="395"/>
      <c r="M574" s="399"/>
      <c r="N574" s="395"/>
      <c r="O574" s="389"/>
      <c r="P574" s="390"/>
      <c r="Q574" s="393"/>
    </row>
    <row r="575" spans="2:17" s="392" customFormat="1" x14ac:dyDescent="0.25">
      <c r="B575" s="393"/>
      <c r="C575" s="393"/>
      <c r="E575" s="393"/>
      <c r="F575" s="394"/>
      <c r="G575" s="394"/>
      <c r="H575" s="394"/>
      <c r="I575" s="395"/>
      <c r="J575" s="395"/>
      <c r="K575" s="395"/>
      <c r="L575" s="395"/>
      <c r="M575" s="399"/>
      <c r="N575" s="395"/>
      <c r="O575" s="389"/>
      <c r="P575" s="390"/>
      <c r="Q575" s="393"/>
    </row>
    <row r="576" spans="2:17" s="392" customFormat="1" x14ac:dyDescent="0.25">
      <c r="B576" s="393"/>
      <c r="C576" s="393"/>
      <c r="E576" s="393"/>
      <c r="F576" s="394"/>
      <c r="G576" s="394"/>
      <c r="H576" s="394"/>
      <c r="I576" s="395"/>
      <c r="J576" s="395"/>
      <c r="K576" s="395"/>
      <c r="L576" s="395"/>
      <c r="M576" s="399"/>
      <c r="N576" s="395"/>
      <c r="O576" s="389"/>
      <c r="P576" s="390"/>
      <c r="Q576" s="393"/>
    </row>
    <row r="577" spans="2:17" s="392" customFormat="1" x14ac:dyDescent="0.25">
      <c r="B577" s="393"/>
      <c r="C577" s="393"/>
      <c r="E577" s="393"/>
      <c r="F577" s="394"/>
      <c r="G577" s="394"/>
      <c r="H577" s="394"/>
      <c r="I577" s="395"/>
      <c r="J577" s="395"/>
      <c r="K577" s="395"/>
      <c r="L577" s="395"/>
      <c r="M577" s="399"/>
      <c r="N577" s="395"/>
      <c r="O577" s="389"/>
      <c r="P577" s="390"/>
      <c r="Q577" s="393"/>
    </row>
    <row r="578" spans="2:17" s="392" customFormat="1" x14ac:dyDescent="0.25">
      <c r="B578" s="393"/>
      <c r="C578" s="393"/>
      <c r="E578" s="393"/>
      <c r="F578" s="394"/>
      <c r="G578" s="394"/>
      <c r="H578" s="394"/>
      <c r="I578" s="395"/>
      <c r="J578" s="395"/>
      <c r="K578" s="395"/>
      <c r="L578" s="395"/>
      <c r="M578" s="399"/>
      <c r="N578" s="395"/>
      <c r="O578" s="389"/>
      <c r="P578" s="390"/>
      <c r="Q578" s="393"/>
    </row>
    <row r="579" spans="2:17" s="392" customFormat="1" x14ac:dyDescent="0.25">
      <c r="B579" s="393"/>
      <c r="C579" s="393"/>
      <c r="E579" s="393"/>
      <c r="F579" s="394"/>
      <c r="G579" s="394"/>
      <c r="H579" s="394"/>
      <c r="I579" s="395"/>
      <c r="J579" s="395"/>
      <c r="K579" s="395"/>
      <c r="L579" s="395"/>
      <c r="M579" s="399"/>
      <c r="N579" s="395"/>
      <c r="O579" s="389"/>
      <c r="P579" s="390"/>
      <c r="Q579" s="393"/>
    </row>
    <row r="580" spans="2:17" s="392" customFormat="1" x14ac:dyDescent="0.25">
      <c r="B580" s="393"/>
      <c r="C580" s="393"/>
      <c r="E580" s="393"/>
      <c r="F580" s="394"/>
      <c r="G580" s="394"/>
      <c r="H580" s="394"/>
      <c r="I580" s="395"/>
      <c r="J580" s="395"/>
      <c r="K580" s="395"/>
      <c r="L580" s="395"/>
      <c r="M580" s="399"/>
      <c r="N580" s="395"/>
      <c r="O580" s="389"/>
      <c r="P580" s="390"/>
      <c r="Q580" s="393"/>
    </row>
    <row r="581" spans="2:17" s="392" customFormat="1" x14ac:dyDescent="0.25">
      <c r="B581" s="393"/>
      <c r="C581" s="393"/>
      <c r="E581" s="393"/>
      <c r="F581" s="394"/>
      <c r="G581" s="394"/>
      <c r="H581" s="394"/>
      <c r="I581" s="395"/>
      <c r="J581" s="395"/>
      <c r="K581" s="395"/>
      <c r="L581" s="395"/>
      <c r="M581" s="399"/>
      <c r="N581" s="395"/>
      <c r="O581" s="389"/>
      <c r="P581" s="390"/>
      <c r="Q581" s="393"/>
    </row>
    <row r="582" spans="2:17" s="392" customFormat="1" x14ac:dyDescent="0.25">
      <c r="B582" s="393"/>
      <c r="C582" s="393"/>
      <c r="E582" s="393"/>
      <c r="F582" s="394"/>
      <c r="G582" s="394"/>
      <c r="H582" s="394"/>
      <c r="I582" s="395"/>
      <c r="J582" s="395"/>
      <c r="K582" s="395"/>
      <c r="L582" s="395"/>
      <c r="M582" s="399"/>
      <c r="N582" s="395"/>
      <c r="O582" s="389"/>
      <c r="P582" s="390"/>
      <c r="Q582" s="393"/>
    </row>
    <row r="583" spans="2:17" s="392" customFormat="1" x14ac:dyDescent="0.25">
      <c r="B583" s="393"/>
      <c r="C583" s="393"/>
      <c r="E583" s="393"/>
      <c r="F583" s="394"/>
      <c r="G583" s="394"/>
      <c r="H583" s="394"/>
      <c r="I583" s="395"/>
      <c r="J583" s="395"/>
      <c r="K583" s="395"/>
      <c r="L583" s="395"/>
      <c r="M583" s="399"/>
      <c r="N583" s="395"/>
      <c r="O583" s="389"/>
      <c r="P583" s="390"/>
      <c r="Q583" s="393"/>
    </row>
    <row r="584" spans="2:17" s="392" customFormat="1" x14ac:dyDescent="0.25">
      <c r="B584" s="393"/>
      <c r="C584" s="393"/>
      <c r="E584" s="393"/>
      <c r="F584" s="394"/>
      <c r="G584" s="394"/>
      <c r="H584" s="394"/>
      <c r="I584" s="395"/>
      <c r="J584" s="395"/>
      <c r="K584" s="395"/>
      <c r="L584" s="395"/>
      <c r="M584" s="399"/>
      <c r="N584" s="395"/>
      <c r="O584" s="389"/>
      <c r="P584" s="390"/>
      <c r="Q584" s="393"/>
    </row>
    <row r="585" spans="2:17" s="392" customFormat="1" x14ac:dyDescent="0.25">
      <c r="B585" s="393"/>
      <c r="C585" s="393"/>
      <c r="E585" s="393"/>
      <c r="F585" s="394"/>
      <c r="G585" s="394"/>
      <c r="H585" s="394"/>
      <c r="I585" s="395"/>
      <c r="J585" s="395"/>
      <c r="K585" s="395"/>
      <c r="L585" s="395"/>
      <c r="M585" s="399"/>
      <c r="N585" s="395"/>
      <c r="O585" s="389"/>
      <c r="P585" s="390"/>
      <c r="Q585" s="393"/>
    </row>
    <row r="586" spans="2:17" s="392" customFormat="1" x14ac:dyDescent="0.25">
      <c r="B586" s="393"/>
      <c r="C586" s="393"/>
      <c r="E586" s="393"/>
      <c r="F586" s="394"/>
      <c r="G586" s="394"/>
      <c r="H586" s="394"/>
      <c r="I586" s="395"/>
      <c r="J586" s="395"/>
      <c r="K586" s="395"/>
      <c r="L586" s="395"/>
      <c r="M586" s="399"/>
      <c r="N586" s="395"/>
      <c r="O586" s="389"/>
      <c r="P586" s="390"/>
      <c r="Q586" s="393"/>
    </row>
    <row r="587" spans="2:17" s="392" customFormat="1" x14ac:dyDescent="0.25">
      <c r="B587" s="393"/>
      <c r="C587" s="393"/>
      <c r="E587" s="393"/>
      <c r="F587" s="394"/>
      <c r="G587" s="394"/>
      <c r="H587" s="394"/>
      <c r="I587" s="395"/>
      <c r="J587" s="395"/>
      <c r="K587" s="395"/>
      <c r="L587" s="395"/>
      <c r="M587" s="399"/>
      <c r="N587" s="395"/>
      <c r="O587" s="389"/>
      <c r="P587" s="390"/>
      <c r="Q587" s="393"/>
    </row>
    <row r="588" spans="2:17" s="392" customFormat="1" x14ac:dyDescent="0.25">
      <c r="B588" s="393"/>
      <c r="C588" s="393"/>
      <c r="E588" s="393"/>
      <c r="F588" s="394"/>
      <c r="G588" s="394"/>
      <c r="H588" s="394"/>
      <c r="I588" s="395"/>
      <c r="J588" s="395"/>
      <c r="K588" s="395"/>
      <c r="L588" s="395"/>
      <c r="M588" s="399"/>
      <c r="N588" s="395"/>
      <c r="O588" s="389"/>
      <c r="P588" s="390"/>
      <c r="Q588" s="393"/>
    </row>
    <row r="589" spans="2:17" s="392" customFormat="1" x14ac:dyDescent="0.25">
      <c r="B589" s="393"/>
      <c r="C589" s="393"/>
      <c r="E589" s="393"/>
      <c r="F589" s="394"/>
      <c r="G589" s="394"/>
      <c r="H589" s="394"/>
      <c r="I589" s="395"/>
      <c r="J589" s="395"/>
      <c r="K589" s="395"/>
      <c r="L589" s="395"/>
      <c r="M589" s="399"/>
      <c r="N589" s="395"/>
      <c r="O589" s="389"/>
      <c r="P589" s="390"/>
      <c r="Q589" s="393"/>
    </row>
    <row r="590" spans="2:17" s="392" customFormat="1" x14ac:dyDescent="0.25">
      <c r="B590" s="393"/>
      <c r="C590" s="393"/>
      <c r="E590" s="393"/>
      <c r="F590" s="394"/>
      <c r="G590" s="394"/>
      <c r="H590" s="394"/>
      <c r="I590" s="395"/>
      <c r="J590" s="395"/>
      <c r="K590" s="395"/>
      <c r="L590" s="395"/>
      <c r="M590" s="399"/>
      <c r="N590" s="395"/>
      <c r="O590" s="389"/>
      <c r="P590" s="390"/>
      <c r="Q590" s="393"/>
    </row>
    <row r="591" spans="2:17" s="392" customFormat="1" x14ac:dyDescent="0.25">
      <c r="B591" s="393"/>
      <c r="C591" s="393"/>
      <c r="E591" s="393"/>
      <c r="F591" s="394"/>
      <c r="G591" s="394"/>
      <c r="H591" s="394"/>
      <c r="I591" s="395"/>
      <c r="J591" s="395"/>
      <c r="K591" s="395"/>
      <c r="L591" s="395"/>
      <c r="M591" s="399"/>
      <c r="N591" s="395"/>
      <c r="O591" s="389"/>
      <c r="P591" s="390"/>
      <c r="Q591" s="393"/>
    </row>
    <row r="592" spans="2:17" s="392" customFormat="1" x14ac:dyDescent="0.25">
      <c r="B592" s="393"/>
      <c r="C592" s="393"/>
      <c r="E592" s="393"/>
      <c r="F592" s="394"/>
      <c r="G592" s="394"/>
      <c r="H592" s="394"/>
      <c r="I592" s="395"/>
      <c r="J592" s="395"/>
      <c r="K592" s="395"/>
      <c r="L592" s="395"/>
      <c r="M592" s="399"/>
      <c r="N592" s="395"/>
      <c r="O592" s="389"/>
      <c r="P592" s="390"/>
      <c r="Q592" s="393"/>
    </row>
    <row r="593" spans="2:17" s="392" customFormat="1" x14ac:dyDescent="0.25">
      <c r="B593" s="393"/>
      <c r="C593" s="393"/>
      <c r="E593" s="393"/>
      <c r="F593" s="394"/>
      <c r="G593" s="394"/>
      <c r="H593" s="394"/>
      <c r="I593" s="395"/>
      <c r="J593" s="395"/>
      <c r="K593" s="395"/>
      <c r="L593" s="395"/>
      <c r="M593" s="399"/>
      <c r="N593" s="395"/>
      <c r="O593" s="389"/>
      <c r="P593" s="390"/>
      <c r="Q593" s="393"/>
    </row>
    <row r="594" spans="2:17" s="392" customFormat="1" x14ac:dyDescent="0.25">
      <c r="B594" s="393"/>
      <c r="C594" s="393"/>
      <c r="E594" s="393"/>
      <c r="F594" s="394"/>
      <c r="G594" s="394"/>
      <c r="H594" s="394"/>
      <c r="I594" s="395"/>
      <c r="J594" s="395"/>
      <c r="K594" s="395"/>
      <c r="L594" s="395"/>
      <c r="M594" s="399"/>
      <c r="N594" s="395"/>
      <c r="O594" s="389"/>
      <c r="P594" s="390"/>
      <c r="Q594" s="393"/>
    </row>
    <row r="595" spans="2:17" s="392" customFormat="1" x14ac:dyDescent="0.25">
      <c r="B595" s="393"/>
      <c r="C595" s="393"/>
      <c r="E595" s="393"/>
      <c r="F595" s="394"/>
      <c r="G595" s="394"/>
      <c r="H595" s="394"/>
      <c r="I595" s="395"/>
      <c r="J595" s="395"/>
      <c r="K595" s="395"/>
      <c r="L595" s="395"/>
      <c r="M595" s="399"/>
      <c r="N595" s="395"/>
      <c r="O595" s="389"/>
      <c r="P595" s="390"/>
      <c r="Q595" s="393"/>
    </row>
    <row r="596" spans="2:17" s="392" customFormat="1" x14ac:dyDescent="0.25">
      <c r="B596" s="393"/>
      <c r="C596" s="393"/>
      <c r="E596" s="393"/>
      <c r="F596" s="394"/>
      <c r="G596" s="394"/>
      <c r="H596" s="394"/>
      <c r="I596" s="395"/>
      <c r="J596" s="395"/>
      <c r="K596" s="395"/>
      <c r="L596" s="395"/>
      <c r="M596" s="399"/>
      <c r="N596" s="395"/>
      <c r="O596" s="389"/>
      <c r="P596" s="390"/>
      <c r="Q596" s="393"/>
    </row>
    <row r="597" spans="2:17" s="392" customFormat="1" x14ac:dyDescent="0.25">
      <c r="B597" s="393"/>
      <c r="C597" s="393"/>
      <c r="E597" s="393"/>
      <c r="F597" s="394"/>
      <c r="G597" s="394"/>
      <c r="H597" s="394"/>
      <c r="I597" s="395"/>
      <c r="J597" s="395"/>
      <c r="K597" s="395"/>
      <c r="L597" s="395"/>
      <c r="M597" s="399"/>
      <c r="N597" s="395"/>
      <c r="O597" s="389"/>
      <c r="P597" s="390"/>
      <c r="Q597" s="393"/>
    </row>
    <row r="598" spans="2:17" s="392" customFormat="1" x14ac:dyDescent="0.25">
      <c r="B598" s="393"/>
      <c r="C598" s="393"/>
      <c r="E598" s="393"/>
      <c r="F598" s="394"/>
      <c r="G598" s="394"/>
      <c r="H598" s="394"/>
      <c r="I598" s="395"/>
      <c r="J598" s="395"/>
      <c r="K598" s="395"/>
      <c r="L598" s="395"/>
      <c r="M598" s="399"/>
      <c r="N598" s="395"/>
      <c r="O598" s="389"/>
      <c r="P598" s="390"/>
      <c r="Q598" s="393"/>
    </row>
    <row r="599" spans="2:17" s="392" customFormat="1" x14ac:dyDescent="0.25">
      <c r="B599" s="393"/>
      <c r="C599" s="393"/>
      <c r="E599" s="393"/>
      <c r="F599" s="394"/>
      <c r="G599" s="394"/>
      <c r="H599" s="394"/>
      <c r="I599" s="395"/>
      <c r="J599" s="395"/>
      <c r="K599" s="395"/>
      <c r="L599" s="395"/>
      <c r="M599" s="399"/>
      <c r="N599" s="395"/>
      <c r="O599" s="389"/>
      <c r="P599" s="390"/>
      <c r="Q599" s="393"/>
    </row>
    <row r="600" spans="2:17" s="392" customFormat="1" x14ac:dyDescent="0.25">
      <c r="B600" s="393"/>
      <c r="C600" s="393"/>
      <c r="E600" s="393"/>
      <c r="F600" s="394"/>
      <c r="G600" s="394"/>
      <c r="H600" s="394"/>
      <c r="I600" s="395"/>
      <c r="J600" s="395"/>
      <c r="K600" s="395"/>
      <c r="L600" s="395"/>
      <c r="M600" s="399"/>
      <c r="N600" s="395"/>
      <c r="O600" s="389"/>
      <c r="P600" s="390"/>
      <c r="Q600" s="393"/>
    </row>
    <row r="601" spans="2:17" s="392" customFormat="1" x14ac:dyDescent="0.25">
      <c r="B601" s="393"/>
      <c r="C601" s="393"/>
      <c r="E601" s="393"/>
      <c r="F601" s="394"/>
      <c r="G601" s="394"/>
      <c r="H601" s="394"/>
      <c r="I601" s="395"/>
      <c r="J601" s="395"/>
      <c r="K601" s="395"/>
      <c r="L601" s="395"/>
      <c r="M601" s="399"/>
      <c r="N601" s="395"/>
      <c r="O601" s="389"/>
      <c r="P601" s="390"/>
      <c r="Q601" s="393"/>
    </row>
    <row r="602" spans="2:17" s="392" customFormat="1" x14ac:dyDescent="0.25">
      <c r="B602" s="393"/>
      <c r="C602" s="393"/>
      <c r="E602" s="393"/>
      <c r="F602" s="394"/>
      <c r="G602" s="394"/>
      <c r="H602" s="394"/>
      <c r="I602" s="395"/>
      <c r="J602" s="395"/>
      <c r="K602" s="395"/>
      <c r="L602" s="395"/>
      <c r="M602" s="399"/>
      <c r="N602" s="395"/>
      <c r="O602" s="389"/>
      <c r="P602" s="390"/>
      <c r="Q602" s="393"/>
    </row>
    <row r="603" spans="2:17" s="392" customFormat="1" x14ac:dyDescent="0.25">
      <c r="B603" s="393"/>
      <c r="C603" s="393"/>
      <c r="E603" s="393"/>
      <c r="F603" s="394"/>
      <c r="G603" s="394"/>
      <c r="H603" s="394"/>
      <c r="I603" s="395"/>
      <c r="J603" s="395"/>
      <c r="K603" s="395"/>
      <c r="L603" s="395"/>
      <c r="M603" s="399"/>
      <c r="N603" s="395"/>
      <c r="O603" s="389"/>
      <c r="P603" s="390"/>
      <c r="Q603" s="393"/>
    </row>
    <row r="604" spans="2:17" s="392" customFormat="1" x14ac:dyDescent="0.25">
      <c r="B604" s="393"/>
      <c r="C604" s="393"/>
      <c r="E604" s="393"/>
      <c r="F604" s="394"/>
      <c r="G604" s="394"/>
      <c r="H604" s="394"/>
      <c r="I604" s="395"/>
      <c r="J604" s="395"/>
      <c r="K604" s="395"/>
      <c r="L604" s="395"/>
      <c r="M604" s="399"/>
      <c r="N604" s="395"/>
      <c r="O604" s="389"/>
      <c r="P604" s="390"/>
      <c r="Q604" s="393"/>
    </row>
    <row r="605" spans="2:17" s="392" customFormat="1" x14ac:dyDescent="0.25">
      <c r="B605" s="393"/>
      <c r="C605" s="393"/>
      <c r="E605" s="393"/>
      <c r="F605" s="394"/>
      <c r="G605" s="394"/>
      <c r="H605" s="394"/>
      <c r="I605" s="395"/>
      <c r="J605" s="395"/>
      <c r="K605" s="395"/>
      <c r="L605" s="395"/>
      <c r="M605" s="399"/>
      <c r="N605" s="395"/>
      <c r="O605" s="389"/>
      <c r="P605" s="390"/>
      <c r="Q605" s="393"/>
    </row>
    <row r="606" spans="2:17" s="392" customFormat="1" x14ac:dyDescent="0.25">
      <c r="B606" s="393"/>
      <c r="C606" s="393"/>
      <c r="E606" s="393"/>
      <c r="F606" s="394"/>
      <c r="G606" s="394"/>
      <c r="H606" s="394"/>
      <c r="I606" s="395"/>
      <c r="J606" s="395"/>
      <c r="K606" s="395"/>
      <c r="L606" s="395"/>
      <c r="M606" s="399"/>
      <c r="N606" s="395"/>
      <c r="O606" s="389"/>
      <c r="P606" s="390"/>
      <c r="Q606" s="393"/>
    </row>
    <row r="607" spans="2:17" s="392" customFormat="1" x14ac:dyDescent="0.25">
      <c r="B607" s="393"/>
      <c r="C607" s="393"/>
      <c r="E607" s="393"/>
      <c r="F607" s="394"/>
      <c r="G607" s="394"/>
      <c r="H607" s="394"/>
      <c r="I607" s="395"/>
      <c r="J607" s="395"/>
      <c r="K607" s="395"/>
      <c r="L607" s="395"/>
      <c r="M607" s="399"/>
      <c r="N607" s="395"/>
      <c r="O607" s="389"/>
      <c r="P607" s="390"/>
      <c r="Q607" s="393"/>
    </row>
    <row r="608" spans="2:17" s="392" customFormat="1" x14ac:dyDescent="0.25">
      <c r="B608" s="393"/>
      <c r="C608" s="393"/>
      <c r="E608" s="393"/>
      <c r="F608" s="394"/>
      <c r="G608" s="394"/>
      <c r="H608" s="394"/>
      <c r="I608" s="395"/>
      <c r="J608" s="395"/>
      <c r="K608" s="395"/>
      <c r="L608" s="395"/>
      <c r="M608" s="399"/>
      <c r="N608" s="395"/>
      <c r="O608" s="389"/>
      <c r="P608" s="390"/>
      <c r="Q608" s="393"/>
    </row>
    <row r="609" spans="2:17" s="392" customFormat="1" x14ac:dyDescent="0.25">
      <c r="B609" s="393"/>
      <c r="C609" s="393"/>
      <c r="E609" s="393"/>
      <c r="F609" s="394"/>
      <c r="G609" s="394"/>
      <c r="H609" s="394"/>
      <c r="I609" s="395"/>
      <c r="J609" s="395"/>
      <c r="K609" s="395"/>
      <c r="L609" s="395"/>
      <c r="M609" s="399"/>
      <c r="N609" s="395"/>
      <c r="O609" s="389"/>
      <c r="P609" s="390"/>
      <c r="Q609" s="393"/>
    </row>
    <row r="610" spans="2:17" s="392" customFormat="1" x14ac:dyDescent="0.25">
      <c r="B610" s="393"/>
      <c r="C610" s="393"/>
      <c r="E610" s="393"/>
      <c r="F610" s="394"/>
      <c r="G610" s="394"/>
      <c r="H610" s="394"/>
      <c r="I610" s="395"/>
      <c r="J610" s="395"/>
      <c r="K610" s="395"/>
      <c r="L610" s="395"/>
      <c r="M610" s="399"/>
      <c r="N610" s="395"/>
      <c r="O610" s="389"/>
      <c r="P610" s="390"/>
      <c r="Q610" s="393"/>
    </row>
    <row r="611" spans="2:17" s="392" customFormat="1" x14ac:dyDescent="0.25">
      <c r="B611" s="393"/>
      <c r="C611" s="393"/>
      <c r="E611" s="393"/>
      <c r="F611" s="394"/>
      <c r="G611" s="394"/>
      <c r="H611" s="394"/>
      <c r="I611" s="395"/>
      <c r="J611" s="395"/>
      <c r="K611" s="395"/>
      <c r="L611" s="395"/>
      <c r="M611" s="399"/>
      <c r="N611" s="395"/>
      <c r="O611" s="389"/>
      <c r="P611" s="390"/>
      <c r="Q611" s="393"/>
    </row>
    <row r="612" spans="2:17" s="392" customFormat="1" x14ac:dyDescent="0.25">
      <c r="B612" s="393"/>
      <c r="C612" s="393"/>
      <c r="E612" s="393"/>
      <c r="F612" s="394"/>
      <c r="G612" s="394"/>
      <c r="H612" s="394"/>
      <c r="I612" s="395"/>
      <c r="J612" s="395"/>
      <c r="K612" s="395"/>
      <c r="L612" s="395"/>
      <c r="M612" s="399"/>
      <c r="N612" s="395"/>
      <c r="O612" s="389"/>
      <c r="P612" s="390"/>
      <c r="Q612" s="393"/>
    </row>
    <row r="613" spans="2:17" s="392" customFormat="1" x14ac:dyDescent="0.25">
      <c r="B613" s="393"/>
      <c r="C613" s="393"/>
      <c r="E613" s="393"/>
      <c r="F613" s="394"/>
      <c r="G613" s="394"/>
      <c r="H613" s="394"/>
      <c r="I613" s="395"/>
      <c r="J613" s="395"/>
      <c r="K613" s="395"/>
      <c r="L613" s="395"/>
      <c r="M613" s="399"/>
      <c r="N613" s="395"/>
      <c r="O613" s="389"/>
      <c r="P613" s="390"/>
      <c r="Q613" s="393"/>
    </row>
    <row r="614" spans="2:17" s="392" customFormat="1" x14ac:dyDescent="0.25">
      <c r="B614" s="393"/>
      <c r="C614" s="393"/>
      <c r="E614" s="393"/>
      <c r="F614" s="394"/>
      <c r="G614" s="394"/>
      <c r="H614" s="394"/>
      <c r="I614" s="395"/>
      <c r="J614" s="395"/>
      <c r="K614" s="395"/>
      <c r="L614" s="395"/>
      <c r="M614" s="399"/>
      <c r="N614" s="395"/>
      <c r="O614" s="389"/>
      <c r="P614" s="390"/>
      <c r="Q614" s="393"/>
    </row>
    <row r="615" spans="2:17" s="392" customFormat="1" x14ac:dyDescent="0.25">
      <c r="B615" s="393"/>
      <c r="C615" s="393"/>
      <c r="E615" s="393"/>
      <c r="F615" s="394"/>
      <c r="G615" s="394"/>
      <c r="H615" s="394"/>
      <c r="I615" s="395"/>
      <c r="J615" s="395"/>
      <c r="K615" s="395"/>
      <c r="L615" s="395"/>
      <c r="M615" s="399"/>
      <c r="N615" s="395"/>
      <c r="O615" s="389"/>
      <c r="P615" s="390"/>
      <c r="Q615" s="393"/>
    </row>
    <row r="616" spans="2:17" s="392" customFormat="1" x14ac:dyDescent="0.25">
      <c r="B616" s="393"/>
      <c r="C616" s="393"/>
      <c r="E616" s="393"/>
      <c r="F616" s="394"/>
      <c r="G616" s="394"/>
      <c r="H616" s="394"/>
      <c r="I616" s="395"/>
      <c r="J616" s="395"/>
      <c r="K616" s="395"/>
      <c r="L616" s="395"/>
      <c r="M616" s="399"/>
      <c r="N616" s="395"/>
      <c r="O616" s="389"/>
      <c r="P616" s="390"/>
      <c r="Q616" s="393"/>
    </row>
    <row r="617" spans="2:17" s="392" customFormat="1" x14ac:dyDescent="0.25">
      <c r="B617" s="393"/>
      <c r="C617" s="393"/>
      <c r="E617" s="393"/>
      <c r="F617" s="394"/>
      <c r="G617" s="394"/>
      <c r="H617" s="394"/>
      <c r="I617" s="395"/>
      <c r="J617" s="395"/>
      <c r="K617" s="395"/>
      <c r="L617" s="395"/>
      <c r="M617" s="399"/>
      <c r="N617" s="395"/>
      <c r="O617" s="389"/>
      <c r="P617" s="390"/>
      <c r="Q617" s="393"/>
    </row>
    <row r="618" spans="2:17" s="392" customFormat="1" x14ac:dyDescent="0.25">
      <c r="B618" s="393"/>
      <c r="C618" s="393"/>
      <c r="E618" s="393"/>
      <c r="F618" s="394"/>
      <c r="G618" s="394"/>
      <c r="H618" s="394"/>
      <c r="I618" s="395"/>
      <c r="J618" s="395"/>
      <c r="K618" s="395"/>
      <c r="L618" s="395"/>
      <c r="M618" s="399"/>
      <c r="N618" s="395"/>
      <c r="O618" s="389"/>
      <c r="P618" s="390"/>
      <c r="Q618" s="393"/>
    </row>
    <row r="619" spans="2:17" s="392" customFormat="1" x14ac:dyDescent="0.25">
      <c r="B619" s="393"/>
      <c r="C619" s="393"/>
      <c r="E619" s="393"/>
      <c r="F619" s="394"/>
      <c r="G619" s="394"/>
      <c r="H619" s="394"/>
      <c r="I619" s="395"/>
      <c r="J619" s="395"/>
      <c r="K619" s="395"/>
      <c r="L619" s="395"/>
      <c r="M619" s="399"/>
      <c r="N619" s="395"/>
      <c r="O619" s="389"/>
      <c r="P619" s="390"/>
      <c r="Q619" s="393"/>
    </row>
    <row r="620" spans="2:17" s="392" customFormat="1" x14ac:dyDescent="0.25">
      <c r="B620" s="393"/>
      <c r="C620" s="393"/>
      <c r="E620" s="393"/>
      <c r="F620" s="394"/>
      <c r="G620" s="394"/>
      <c r="H620" s="394"/>
      <c r="I620" s="395"/>
      <c r="J620" s="395"/>
      <c r="K620" s="395"/>
      <c r="L620" s="395"/>
      <c r="M620" s="399"/>
      <c r="N620" s="395"/>
      <c r="O620" s="389"/>
      <c r="P620" s="390"/>
      <c r="Q620" s="393"/>
    </row>
    <row r="621" spans="2:17" s="392" customFormat="1" x14ac:dyDescent="0.25">
      <c r="B621" s="393"/>
      <c r="C621" s="393"/>
      <c r="E621" s="393"/>
      <c r="F621" s="394"/>
      <c r="G621" s="394"/>
      <c r="H621" s="394"/>
      <c r="I621" s="395"/>
      <c r="J621" s="395"/>
      <c r="K621" s="395"/>
      <c r="L621" s="395"/>
      <c r="M621" s="399"/>
      <c r="N621" s="395"/>
      <c r="O621" s="389"/>
      <c r="P621" s="390"/>
      <c r="Q621" s="393"/>
    </row>
    <row r="622" spans="2:17" s="392" customFormat="1" x14ac:dyDescent="0.25">
      <c r="B622" s="393"/>
      <c r="C622" s="393"/>
      <c r="E622" s="393"/>
      <c r="F622" s="394"/>
      <c r="G622" s="394"/>
      <c r="H622" s="394"/>
      <c r="I622" s="395"/>
      <c r="J622" s="395"/>
      <c r="K622" s="395"/>
      <c r="L622" s="395"/>
      <c r="M622" s="399"/>
      <c r="N622" s="395"/>
      <c r="O622" s="389"/>
      <c r="P622" s="390"/>
      <c r="Q622" s="393"/>
    </row>
    <row r="623" spans="2:17" s="392" customFormat="1" x14ac:dyDescent="0.25">
      <c r="B623" s="393"/>
      <c r="C623" s="393"/>
      <c r="E623" s="393"/>
      <c r="F623" s="394"/>
      <c r="G623" s="394"/>
      <c r="H623" s="394"/>
      <c r="I623" s="395"/>
      <c r="J623" s="395"/>
      <c r="K623" s="395"/>
      <c r="L623" s="395"/>
      <c r="M623" s="399"/>
      <c r="N623" s="395"/>
      <c r="O623" s="389"/>
      <c r="P623" s="390"/>
      <c r="Q623" s="393"/>
    </row>
    <row r="624" spans="2:17" s="392" customFormat="1" x14ac:dyDescent="0.25">
      <c r="B624" s="393"/>
      <c r="C624" s="393"/>
      <c r="E624" s="393"/>
      <c r="F624" s="394"/>
      <c r="G624" s="394"/>
      <c r="H624" s="394"/>
      <c r="I624" s="395"/>
      <c r="J624" s="395"/>
      <c r="K624" s="395"/>
      <c r="L624" s="395"/>
      <c r="M624" s="399"/>
      <c r="N624" s="395"/>
      <c r="O624" s="389"/>
      <c r="P624" s="390"/>
      <c r="Q624" s="393"/>
    </row>
    <row r="625" spans="2:17" s="392" customFormat="1" x14ac:dyDescent="0.25">
      <c r="B625" s="393"/>
      <c r="C625" s="393"/>
      <c r="E625" s="393"/>
      <c r="F625" s="394"/>
      <c r="G625" s="394"/>
      <c r="H625" s="394"/>
      <c r="I625" s="395"/>
      <c r="J625" s="395"/>
      <c r="K625" s="395"/>
      <c r="L625" s="395"/>
      <c r="M625" s="399"/>
      <c r="N625" s="395"/>
      <c r="O625" s="389"/>
      <c r="P625" s="390"/>
      <c r="Q625" s="393"/>
    </row>
    <row r="626" spans="2:17" s="392" customFormat="1" x14ac:dyDescent="0.25">
      <c r="B626" s="393"/>
      <c r="C626" s="393"/>
      <c r="E626" s="393"/>
      <c r="F626" s="394"/>
      <c r="G626" s="394"/>
      <c r="H626" s="394"/>
      <c r="I626" s="395"/>
      <c r="J626" s="395"/>
      <c r="K626" s="395"/>
      <c r="L626" s="395"/>
      <c r="M626" s="399"/>
      <c r="N626" s="395"/>
      <c r="O626" s="389"/>
      <c r="P626" s="390"/>
      <c r="Q626" s="393"/>
    </row>
    <row r="627" spans="2:17" s="392" customFormat="1" x14ac:dyDescent="0.25">
      <c r="B627" s="393"/>
      <c r="C627" s="393"/>
      <c r="E627" s="393"/>
      <c r="F627" s="394"/>
      <c r="G627" s="394"/>
      <c r="H627" s="394"/>
      <c r="I627" s="395"/>
      <c r="J627" s="395"/>
      <c r="K627" s="395"/>
      <c r="L627" s="395"/>
      <c r="M627" s="399"/>
      <c r="N627" s="395"/>
      <c r="O627" s="389"/>
      <c r="P627" s="390"/>
      <c r="Q627" s="393"/>
    </row>
    <row r="628" spans="2:17" s="392" customFormat="1" x14ac:dyDescent="0.25">
      <c r="B628" s="393"/>
      <c r="C628" s="393"/>
      <c r="E628" s="393"/>
      <c r="F628" s="394"/>
      <c r="G628" s="394"/>
      <c r="H628" s="394"/>
      <c r="I628" s="395"/>
      <c r="J628" s="395"/>
      <c r="K628" s="395"/>
      <c r="L628" s="395"/>
      <c r="M628" s="399"/>
      <c r="N628" s="395"/>
      <c r="O628" s="389"/>
      <c r="P628" s="390"/>
      <c r="Q628" s="393"/>
    </row>
    <row r="629" spans="2:17" s="392" customFormat="1" x14ac:dyDescent="0.25">
      <c r="B629" s="393"/>
      <c r="C629" s="393"/>
      <c r="E629" s="393"/>
      <c r="F629" s="394"/>
      <c r="G629" s="394"/>
      <c r="H629" s="394"/>
      <c r="I629" s="395"/>
      <c r="J629" s="395"/>
      <c r="K629" s="395"/>
      <c r="L629" s="395"/>
      <c r="M629" s="399"/>
      <c r="N629" s="395"/>
      <c r="O629" s="389"/>
      <c r="P629" s="390"/>
      <c r="Q629" s="393"/>
    </row>
    <row r="630" spans="2:17" s="392" customFormat="1" x14ac:dyDescent="0.25">
      <c r="B630" s="393"/>
      <c r="C630" s="393"/>
      <c r="E630" s="393"/>
      <c r="F630" s="394"/>
      <c r="G630" s="394"/>
      <c r="H630" s="394"/>
      <c r="I630" s="395"/>
      <c r="J630" s="395"/>
      <c r="K630" s="395"/>
      <c r="L630" s="395"/>
      <c r="M630" s="399"/>
      <c r="N630" s="395"/>
      <c r="O630" s="389"/>
      <c r="P630" s="390"/>
      <c r="Q630" s="393"/>
    </row>
    <row r="631" spans="2:17" s="392" customFormat="1" x14ac:dyDescent="0.25">
      <c r="B631" s="393"/>
      <c r="C631" s="393"/>
      <c r="E631" s="393"/>
      <c r="F631" s="394"/>
      <c r="G631" s="394"/>
      <c r="H631" s="394"/>
      <c r="I631" s="395"/>
      <c r="J631" s="395"/>
      <c r="K631" s="395"/>
      <c r="L631" s="395"/>
      <c r="M631" s="399"/>
      <c r="N631" s="395"/>
      <c r="O631" s="389"/>
      <c r="P631" s="390"/>
      <c r="Q631" s="393"/>
    </row>
    <row r="632" spans="2:17" s="392" customFormat="1" x14ac:dyDescent="0.25">
      <c r="B632" s="393"/>
      <c r="C632" s="393"/>
      <c r="E632" s="393"/>
      <c r="F632" s="394"/>
      <c r="G632" s="394"/>
      <c r="H632" s="394"/>
      <c r="I632" s="395"/>
      <c r="J632" s="395"/>
      <c r="K632" s="395"/>
      <c r="L632" s="395"/>
      <c r="M632" s="399"/>
      <c r="N632" s="395"/>
      <c r="O632" s="389"/>
      <c r="P632" s="390"/>
      <c r="Q632" s="393"/>
    </row>
    <row r="633" spans="2:17" s="392" customFormat="1" x14ac:dyDescent="0.25">
      <c r="B633" s="393"/>
      <c r="C633" s="393"/>
      <c r="E633" s="393"/>
      <c r="F633" s="394"/>
      <c r="G633" s="394"/>
      <c r="H633" s="394"/>
      <c r="I633" s="395"/>
      <c r="J633" s="395"/>
      <c r="K633" s="395"/>
      <c r="L633" s="395"/>
      <c r="M633" s="399"/>
      <c r="N633" s="395"/>
      <c r="O633" s="389"/>
      <c r="P633" s="390"/>
      <c r="Q633" s="393"/>
    </row>
    <row r="634" spans="2:17" s="392" customFormat="1" x14ac:dyDescent="0.25">
      <c r="B634" s="393"/>
      <c r="C634" s="393"/>
      <c r="E634" s="393"/>
      <c r="F634" s="394"/>
      <c r="G634" s="394"/>
      <c r="H634" s="394"/>
      <c r="I634" s="395"/>
      <c r="J634" s="395"/>
      <c r="K634" s="395"/>
      <c r="L634" s="395"/>
      <c r="M634" s="399"/>
      <c r="N634" s="395"/>
      <c r="O634" s="389"/>
      <c r="P634" s="390"/>
      <c r="Q634" s="393"/>
    </row>
    <row r="635" spans="2:17" s="392" customFormat="1" x14ac:dyDescent="0.25">
      <c r="B635" s="393"/>
      <c r="C635" s="393"/>
      <c r="E635" s="393"/>
      <c r="F635" s="394"/>
      <c r="G635" s="394"/>
      <c r="H635" s="394"/>
      <c r="I635" s="395"/>
      <c r="J635" s="395"/>
      <c r="K635" s="395"/>
      <c r="L635" s="395"/>
      <c r="M635" s="399"/>
      <c r="N635" s="395"/>
      <c r="O635" s="389"/>
      <c r="P635" s="390"/>
      <c r="Q635" s="393"/>
    </row>
    <row r="636" spans="2:17" s="392" customFormat="1" x14ac:dyDescent="0.25">
      <c r="B636" s="393"/>
      <c r="C636" s="393"/>
      <c r="E636" s="393"/>
      <c r="F636" s="394"/>
      <c r="G636" s="394"/>
      <c r="H636" s="394"/>
      <c r="I636" s="395"/>
      <c r="J636" s="395"/>
      <c r="K636" s="395"/>
      <c r="L636" s="395"/>
      <c r="M636" s="399"/>
      <c r="N636" s="395"/>
      <c r="O636" s="389"/>
      <c r="P636" s="390"/>
      <c r="Q636" s="393"/>
    </row>
    <row r="637" spans="2:17" s="392" customFormat="1" x14ac:dyDescent="0.25">
      <c r="B637" s="393"/>
      <c r="C637" s="393"/>
      <c r="E637" s="393"/>
      <c r="F637" s="394"/>
      <c r="G637" s="394"/>
      <c r="H637" s="394"/>
      <c r="I637" s="395"/>
      <c r="J637" s="395"/>
      <c r="K637" s="395"/>
      <c r="L637" s="395"/>
      <c r="M637" s="399"/>
      <c r="N637" s="395"/>
      <c r="O637" s="389"/>
      <c r="P637" s="390"/>
      <c r="Q637" s="393"/>
    </row>
    <row r="638" spans="2:17" s="392" customFormat="1" x14ac:dyDescent="0.25">
      <c r="B638" s="393"/>
      <c r="C638" s="393"/>
      <c r="E638" s="393"/>
      <c r="F638" s="394"/>
      <c r="G638" s="394"/>
      <c r="H638" s="394"/>
      <c r="I638" s="395"/>
      <c r="J638" s="395"/>
      <c r="K638" s="395"/>
      <c r="L638" s="395"/>
      <c r="M638" s="399"/>
      <c r="N638" s="395"/>
      <c r="O638" s="389"/>
      <c r="P638" s="390"/>
      <c r="Q638" s="393"/>
    </row>
    <row r="639" spans="2:17" s="392" customFormat="1" x14ac:dyDescent="0.25">
      <c r="B639" s="393"/>
      <c r="C639" s="393"/>
      <c r="E639" s="393"/>
      <c r="F639" s="394"/>
      <c r="G639" s="394"/>
      <c r="H639" s="394"/>
      <c r="I639" s="395"/>
      <c r="J639" s="395"/>
      <c r="K639" s="395"/>
      <c r="L639" s="395"/>
      <c r="M639" s="399"/>
      <c r="N639" s="395"/>
      <c r="O639" s="389"/>
      <c r="P639" s="390"/>
      <c r="Q639" s="393"/>
    </row>
    <row r="640" spans="2:17" s="392" customFormat="1" x14ac:dyDescent="0.25">
      <c r="B640" s="393"/>
      <c r="C640" s="393"/>
      <c r="E640" s="393"/>
      <c r="F640" s="394"/>
      <c r="G640" s="394"/>
      <c r="H640" s="394"/>
      <c r="I640" s="395"/>
      <c r="J640" s="395"/>
      <c r="K640" s="395"/>
      <c r="L640" s="395"/>
      <c r="M640" s="399"/>
      <c r="N640" s="395"/>
      <c r="O640" s="389"/>
      <c r="P640" s="390"/>
      <c r="Q640" s="393"/>
    </row>
    <row r="641" spans="2:17" s="392" customFormat="1" x14ac:dyDescent="0.25">
      <c r="B641" s="393"/>
      <c r="C641" s="393"/>
      <c r="E641" s="393"/>
      <c r="F641" s="394"/>
      <c r="G641" s="394"/>
      <c r="H641" s="394"/>
      <c r="I641" s="395"/>
      <c r="J641" s="395"/>
      <c r="K641" s="395"/>
      <c r="L641" s="395"/>
      <c r="M641" s="399"/>
      <c r="N641" s="395"/>
      <c r="O641" s="389"/>
      <c r="P641" s="390"/>
      <c r="Q641" s="393"/>
    </row>
    <row r="642" spans="2:17" s="392" customFormat="1" x14ac:dyDescent="0.25">
      <c r="B642" s="393"/>
      <c r="C642" s="393"/>
      <c r="E642" s="393"/>
      <c r="F642" s="394"/>
      <c r="G642" s="394"/>
      <c r="H642" s="394"/>
      <c r="I642" s="395"/>
      <c r="J642" s="395"/>
      <c r="K642" s="395"/>
      <c r="L642" s="395"/>
      <c r="M642" s="399"/>
      <c r="N642" s="395"/>
      <c r="O642" s="389"/>
      <c r="P642" s="390"/>
      <c r="Q642" s="393"/>
    </row>
    <row r="643" spans="2:17" s="392" customFormat="1" x14ac:dyDescent="0.25">
      <c r="B643" s="393"/>
      <c r="C643" s="393"/>
      <c r="E643" s="393"/>
      <c r="F643" s="394"/>
      <c r="G643" s="394"/>
      <c r="H643" s="394"/>
      <c r="I643" s="395"/>
      <c r="J643" s="395"/>
      <c r="K643" s="395"/>
      <c r="L643" s="395"/>
      <c r="M643" s="399"/>
      <c r="N643" s="395"/>
      <c r="O643" s="389"/>
      <c r="P643" s="390"/>
      <c r="Q643" s="393"/>
    </row>
    <row r="644" spans="2:17" s="392" customFormat="1" x14ac:dyDescent="0.25">
      <c r="B644" s="393"/>
      <c r="C644" s="393"/>
      <c r="E644" s="393"/>
      <c r="F644" s="394"/>
      <c r="G644" s="394"/>
      <c r="H644" s="394"/>
      <c r="I644" s="395"/>
      <c r="J644" s="395"/>
      <c r="K644" s="395"/>
      <c r="L644" s="395"/>
      <c r="M644" s="399"/>
      <c r="N644" s="395"/>
      <c r="O644" s="389"/>
      <c r="P644" s="390"/>
      <c r="Q644" s="393"/>
    </row>
    <row r="645" spans="2:17" s="392" customFormat="1" x14ac:dyDescent="0.25">
      <c r="B645" s="393"/>
      <c r="C645" s="393"/>
      <c r="E645" s="393"/>
      <c r="F645" s="394"/>
      <c r="G645" s="394"/>
      <c r="H645" s="394"/>
      <c r="I645" s="395"/>
      <c r="J645" s="395"/>
      <c r="K645" s="395"/>
      <c r="L645" s="395"/>
      <c r="M645" s="399"/>
      <c r="N645" s="395"/>
      <c r="O645" s="389"/>
      <c r="P645" s="390"/>
      <c r="Q645" s="393"/>
    </row>
    <row r="646" spans="2:17" s="392" customFormat="1" x14ac:dyDescent="0.25">
      <c r="B646" s="393"/>
      <c r="C646" s="393"/>
      <c r="E646" s="393"/>
      <c r="F646" s="394"/>
      <c r="G646" s="394"/>
      <c r="H646" s="394"/>
      <c r="I646" s="395"/>
      <c r="J646" s="395"/>
      <c r="K646" s="395"/>
      <c r="L646" s="395"/>
      <c r="M646" s="399"/>
      <c r="N646" s="395"/>
      <c r="O646" s="389"/>
      <c r="P646" s="390"/>
      <c r="Q646" s="393"/>
    </row>
    <row r="647" spans="2:17" s="392" customFormat="1" x14ac:dyDescent="0.25">
      <c r="B647" s="393"/>
      <c r="C647" s="393"/>
      <c r="E647" s="393"/>
      <c r="F647" s="394"/>
      <c r="G647" s="394"/>
      <c r="H647" s="394"/>
      <c r="I647" s="395"/>
      <c r="J647" s="395"/>
      <c r="K647" s="395"/>
      <c r="L647" s="395"/>
      <c r="M647" s="399"/>
      <c r="N647" s="395"/>
      <c r="O647" s="389"/>
      <c r="P647" s="390"/>
      <c r="Q647" s="393"/>
    </row>
    <row r="648" spans="2:17" s="392" customFormat="1" x14ac:dyDescent="0.25">
      <c r="B648" s="393"/>
      <c r="C648" s="393"/>
      <c r="E648" s="393"/>
      <c r="F648" s="394"/>
      <c r="G648" s="394"/>
      <c r="H648" s="394"/>
      <c r="I648" s="395"/>
      <c r="J648" s="395"/>
      <c r="K648" s="395"/>
      <c r="L648" s="395"/>
      <c r="M648" s="399"/>
      <c r="N648" s="395"/>
      <c r="O648" s="389"/>
      <c r="P648" s="390"/>
      <c r="Q648" s="393"/>
    </row>
    <row r="649" spans="2:17" s="392" customFormat="1" x14ac:dyDescent="0.25">
      <c r="B649" s="393"/>
      <c r="C649" s="393"/>
      <c r="E649" s="393"/>
      <c r="F649" s="394"/>
      <c r="G649" s="394"/>
      <c r="H649" s="394"/>
      <c r="I649" s="395"/>
      <c r="J649" s="395"/>
      <c r="K649" s="395"/>
      <c r="L649" s="395"/>
      <c r="M649" s="399"/>
      <c r="N649" s="395"/>
      <c r="O649" s="389"/>
      <c r="P649" s="390"/>
      <c r="Q649" s="393"/>
    </row>
    <row r="650" spans="2:17" s="392" customFormat="1" x14ac:dyDescent="0.25">
      <c r="B650" s="393"/>
      <c r="C650" s="393"/>
      <c r="E650" s="393"/>
      <c r="F650" s="394"/>
      <c r="G650" s="394"/>
      <c r="H650" s="394"/>
      <c r="I650" s="395"/>
      <c r="J650" s="395"/>
      <c r="K650" s="395"/>
      <c r="L650" s="395"/>
      <c r="M650" s="399"/>
      <c r="N650" s="395"/>
      <c r="O650" s="389"/>
      <c r="P650" s="390"/>
      <c r="Q650" s="393"/>
    </row>
    <row r="651" spans="2:17" s="392" customFormat="1" x14ac:dyDescent="0.25">
      <c r="B651" s="393"/>
      <c r="C651" s="393"/>
      <c r="E651" s="393"/>
      <c r="F651" s="394"/>
      <c r="G651" s="394"/>
      <c r="H651" s="394"/>
      <c r="I651" s="395"/>
      <c r="J651" s="395"/>
      <c r="K651" s="395"/>
      <c r="L651" s="395"/>
      <c r="M651" s="399"/>
      <c r="N651" s="395"/>
      <c r="O651" s="389"/>
      <c r="P651" s="390"/>
      <c r="Q651" s="393"/>
    </row>
    <row r="652" spans="2:17" s="392" customFormat="1" x14ac:dyDescent="0.25">
      <c r="B652" s="393"/>
      <c r="C652" s="393"/>
      <c r="E652" s="393"/>
      <c r="F652" s="394"/>
      <c r="G652" s="394"/>
      <c r="H652" s="394"/>
      <c r="I652" s="395"/>
      <c r="J652" s="395"/>
      <c r="K652" s="395"/>
      <c r="L652" s="395"/>
      <c r="M652" s="399"/>
      <c r="N652" s="395"/>
      <c r="O652" s="389"/>
      <c r="P652" s="390"/>
      <c r="Q652" s="393"/>
    </row>
    <row r="653" spans="2:17" s="392" customFormat="1" x14ac:dyDescent="0.25">
      <c r="B653" s="393"/>
      <c r="C653" s="393"/>
      <c r="E653" s="393"/>
      <c r="F653" s="394"/>
      <c r="G653" s="394"/>
      <c r="H653" s="394"/>
      <c r="I653" s="395"/>
      <c r="J653" s="395"/>
      <c r="K653" s="395"/>
      <c r="L653" s="395"/>
      <c r="M653" s="399"/>
      <c r="N653" s="395"/>
      <c r="O653" s="389"/>
      <c r="P653" s="390"/>
      <c r="Q653" s="393"/>
    </row>
    <row r="654" spans="2:17" s="392" customFormat="1" x14ac:dyDescent="0.25">
      <c r="B654" s="393"/>
      <c r="C654" s="393"/>
      <c r="E654" s="393"/>
      <c r="F654" s="394"/>
      <c r="G654" s="394"/>
      <c r="H654" s="394"/>
      <c r="I654" s="395"/>
      <c r="J654" s="395"/>
      <c r="K654" s="395"/>
      <c r="L654" s="395"/>
      <c r="M654" s="399"/>
      <c r="N654" s="395"/>
      <c r="O654" s="389"/>
      <c r="P654" s="390"/>
      <c r="Q654" s="393"/>
    </row>
    <row r="655" spans="2:17" s="392" customFormat="1" x14ac:dyDescent="0.25">
      <c r="B655" s="393"/>
      <c r="C655" s="393"/>
      <c r="E655" s="393"/>
      <c r="F655" s="394"/>
      <c r="G655" s="394"/>
      <c r="H655" s="394"/>
      <c r="I655" s="395"/>
      <c r="J655" s="395"/>
      <c r="K655" s="395"/>
      <c r="L655" s="395"/>
      <c r="M655" s="399"/>
      <c r="N655" s="395"/>
      <c r="O655" s="389"/>
      <c r="P655" s="390"/>
      <c r="Q655" s="393"/>
    </row>
    <row r="656" spans="2:17" s="392" customFormat="1" x14ac:dyDescent="0.25">
      <c r="B656" s="393"/>
      <c r="C656" s="393"/>
      <c r="E656" s="393"/>
      <c r="F656" s="394"/>
      <c r="G656" s="394"/>
      <c r="H656" s="394"/>
      <c r="I656" s="395"/>
      <c r="J656" s="395"/>
      <c r="K656" s="395"/>
      <c r="L656" s="395"/>
      <c r="M656" s="399"/>
      <c r="N656" s="395"/>
      <c r="O656" s="389"/>
      <c r="P656" s="390"/>
      <c r="Q656" s="393"/>
    </row>
    <row r="657" spans="2:17" s="392" customFormat="1" x14ac:dyDescent="0.25">
      <c r="B657" s="393"/>
      <c r="C657" s="393"/>
      <c r="E657" s="393"/>
      <c r="F657" s="394"/>
      <c r="G657" s="394"/>
      <c r="H657" s="394"/>
      <c r="I657" s="395"/>
      <c r="J657" s="395"/>
      <c r="K657" s="395"/>
      <c r="L657" s="395"/>
      <c r="M657" s="399"/>
      <c r="N657" s="395"/>
      <c r="O657" s="389"/>
      <c r="P657" s="390"/>
      <c r="Q657" s="393"/>
    </row>
    <row r="658" spans="2:17" s="392" customFormat="1" x14ac:dyDescent="0.25">
      <c r="B658" s="393"/>
      <c r="C658" s="393"/>
      <c r="E658" s="393"/>
      <c r="F658" s="394"/>
      <c r="G658" s="394"/>
      <c r="H658" s="394"/>
      <c r="I658" s="395"/>
      <c r="J658" s="395"/>
      <c r="K658" s="395"/>
      <c r="L658" s="395"/>
      <c r="M658" s="399"/>
      <c r="N658" s="395"/>
      <c r="O658" s="389"/>
      <c r="P658" s="390"/>
      <c r="Q658" s="393"/>
    </row>
    <row r="659" spans="2:17" s="392" customFormat="1" x14ac:dyDescent="0.25">
      <c r="B659" s="393"/>
      <c r="C659" s="393"/>
      <c r="E659" s="393"/>
      <c r="F659" s="394"/>
      <c r="G659" s="394"/>
      <c r="H659" s="394"/>
      <c r="I659" s="395"/>
      <c r="J659" s="395"/>
      <c r="K659" s="395"/>
      <c r="L659" s="395"/>
      <c r="M659" s="399"/>
      <c r="N659" s="395"/>
      <c r="O659" s="389"/>
      <c r="P659" s="390"/>
      <c r="Q659" s="393"/>
    </row>
    <row r="660" spans="2:17" s="392" customFormat="1" x14ac:dyDescent="0.25">
      <c r="B660" s="393"/>
      <c r="C660" s="393"/>
      <c r="E660" s="393"/>
      <c r="F660" s="394"/>
      <c r="G660" s="394"/>
      <c r="H660" s="394"/>
      <c r="I660" s="395"/>
      <c r="J660" s="395"/>
      <c r="K660" s="395"/>
      <c r="L660" s="395"/>
      <c r="M660" s="399"/>
      <c r="N660" s="395"/>
      <c r="O660" s="389"/>
      <c r="P660" s="390"/>
      <c r="Q660" s="393"/>
    </row>
    <row r="661" spans="2:17" s="392" customFormat="1" x14ac:dyDescent="0.25">
      <c r="B661" s="393"/>
      <c r="C661" s="393"/>
      <c r="E661" s="393"/>
      <c r="F661" s="394"/>
      <c r="G661" s="394"/>
      <c r="H661" s="394"/>
      <c r="I661" s="395"/>
      <c r="J661" s="395"/>
      <c r="K661" s="395"/>
      <c r="L661" s="395"/>
      <c r="M661" s="399"/>
      <c r="N661" s="395"/>
      <c r="O661" s="389"/>
      <c r="P661" s="390"/>
      <c r="Q661" s="393"/>
    </row>
    <row r="662" spans="2:17" s="392" customFormat="1" x14ac:dyDescent="0.25">
      <c r="B662" s="393"/>
      <c r="C662" s="393"/>
      <c r="E662" s="393"/>
      <c r="F662" s="394"/>
      <c r="G662" s="394"/>
      <c r="H662" s="394"/>
      <c r="I662" s="395"/>
      <c r="J662" s="395"/>
      <c r="K662" s="395"/>
      <c r="L662" s="395"/>
      <c r="M662" s="399"/>
      <c r="N662" s="395"/>
      <c r="O662" s="389"/>
      <c r="P662" s="390"/>
      <c r="Q662" s="393"/>
    </row>
    <row r="663" spans="2:17" s="392" customFormat="1" x14ac:dyDescent="0.25">
      <c r="B663" s="393"/>
      <c r="C663" s="393"/>
      <c r="E663" s="393"/>
      <c r="F663" s="394"/>
      <c r="G663" s="394"/>
      <c r="H663" s="394"/>
      <c r="I663" s="395"/>
      <c r="J663" s="395"/>
      <c r="K663" s="395"/>
      <c r="L663" s="395"/>
      <c r="M663" s="399"/>
      <c r="N663" s="395"/>
      <c r="O663" s="389"/>
      <c r="P663" s="390"/>
      <c r="Q663" s="393"/>
    </row>
    <row r="664" spans="2:17" s="392" customFormat="1" x14ac:dyDescent="0.25">
      <c r="B664" s="393"/>
      <c r="C664" s="393"/>
      <c r="E664" s="393"/>
      <c r="F664" s="394"/>
      <c r="G664" s="394"/>
      <c r="H664" s="394"/>
      <c r="I664" s="395"/>
      <c r="J664" s="395"/>
      <c r="K664" s="395"/>
      <c r="L664" s="395"/>
      <c r="M664" s="399"/>
      <c r="N664" s="395"/>
      <c r="O664" s="389"/>
      <c r="P664" s="390"/>
      <c r="Q664" s="393"/>
    </row>
    <row r="665" spans="2:17" s="392" customFormat="1" x14ac:dyDescent="0.25">
      <c r="B665" s="393"/>
      <c r="C665" s="393"/>
      <c r="E665" s="393"/>
      <c r="F665" s="394"/>
      <c r="G665" s="394"/>
      <c r="H665" s="394"/>
      <c r="I665" s="395"/>
      <c r="J665" s="395"/>
      <c r="K665" s="395"/>
      <c r="L665" s="395"/>
      <c r="M665" s="399"/>
      <c r="N665" s="395"/>
      <c r="O665" s="389"/>
      <c r="P665" s="390"/>
      <c r="Q665" s="393"/>
    </row>
    <row r="666" spans="2:17" s="392" customFormat="1" x14ac:dyDescent="0.25">
      <c r="B666" s="393"/>
      <c r="C666" s="393"/>
      <c r="E666" s="393"/>
      <c r="F666" s="394"/>
      <c r="G666" s="394"/>
      <c r="H666" s="394"/>
      <c r="I666" s="395"/>
      <c r="J666" s="395"/>
      <c r="K666" s="395"/>
      <c r="L666" s="395"/>
      <c r="M666" s="399"/>
      <c r="N666" s="395"/>
      <c r="O666" s="389"/>
      <c r="P666" s="390"/>
      <c r="Q666" s="393"/>
    </row>
    <row r="667" spans="2:17" s="392" customFormat="1" x14ac:dyDescent="0.25">
      <c r="B667" s="393"/>
      <c r="C667" s="393"/>
      <c r="E667" s="393"/>
      <c r="F667" s="394"/>
      <c r="G667" s="394"/>
      <c r="H667" s="394"/>
      <c r="I667" s="395"/>
      <c r="J667" s="395"/>
      <c r="K667" s="395"/>
      <c r="L667" s="395"/>
      <c r="M667" s="399"/>
      <c r="N667" s="395"/>
      <c r="O667" s="389"/>
      <c r="P667" s="390"/>
      <c r="Q667" s="393"/>
    </row>
    <row r="668" spans="2:17" s="392" customFormat="1" x14ac:dyDescent="0.25">
      <c r="B668" s="393"/>
      <c r="C668" s="393"/>
      <c r="E668" s="393"/>
      <c r="F668" s="394"/>
      <c r="G668" s="394"/>
      <c r="H668" s="394"/>
      <c r="I668" s="395"/>
      <c r="J668" s="395"/>
      <c r="K668" s="395"/>
      <c r="L668" s="395"/>
      <c r="M668" s="399"/>
      <c r="N668" s="395"/>
      <c r="O668" s="389"/>
      <c r="P668" s="390"/>
      <c r="Q668" s="393"/>
    </row>
    <row r="669" spans="2:17" s="392" customFormat="1" x14ac:dyDescent="0.25">
      <c r="B669" s="393"/>
      <c r="C669" s="393"/>
      <c r="E669" s="393"/>
      <c r="F669" s="394"/>
      <c r="G669" s="394"/>
      <c r="H669" s="394"/>
      <c r="I669" s="395"/>
      <c r="J669" s="395"/>
      <c r="K669" s="395"/>
      <c r="L669" s="395"/>
      <c r="M669" s="399"/>
      <c r="N669" s="395"/>
      <c r="O669" s="389"/>
      <c r="P669" s="390"/>
      <c r="Q669" s="393"/>
    </row>
    <row r="670" spans="2:17" s="392" customFormat="1" x14ac:dyDescent="0.25">
      <c r="B670" s="393"/>
      <c r="C670" s="393"/>
      <c r="E670" s="393"/>
      <c r="F670" s="394"/>
      <c r="G670" s="394"/>
      <c r="H670" s="394"/>
      <c r="I670" s="395"/>
      <c r="J670" s="395"/>
      <c r="K670" s="395"/>
      <c r="L670" s="395"/>
      <c r="M670" s="399"/>
      <c r="N670" s="395"/>
      <c r="O670" s="389"/>
      <c r="P670" s="390"/>
      <c r="Q670" s="393"/>
    </row>
    <row r="671" spans="2:17" s="392" customFormat="1" x14ac:dyDescent="0.25">
      <c r="B671" s="393"/>
      <c r="C671" s="393"/>
      <c r="E671" s="393"/>
      <c r="F671" s="394"/>
      <c r="G671" s="394"/>
      <c r="H671" s="394"/>
      <c r="I671" s="395"/>
      <c r="J671" s="395"/>
      <c r="K671" s="395"/>
      <c r="L671" s="395"/>
      <c r="M671" s="399"/>
      <c r="N671" s="395"/>
      <c r="O671" s="389"/>
      <c r="P671" s="390"/>
      <c r="Q671" s="393"/>
    </row>
    <row r="672" spans="2:17" s="392" customFormat="1" x14ac:dyDescent="0.25">
      <c r="B672" s="393"/>
      <c r="C672" s="393"/>
      <c r="E672" s="393"/>
      <c r="F672" s="394"/>
      <c r="G672" s="394"/>
      <c r="H672" s="394"/>
      <c r="I672" s="395"/>
      <c r="J672" s="395"/>
      <c r="K672" s="395"/>
      <c r="L672" s="395"/>
      <c r="M672" s="399"/>
      <c r="N672" s="395"/>
      <c r="O672" s="389"/>
      <c r="P672" s="390"/>
      <c r="Q672" s="393"/>
    </row>
    <row r="673" spans="2:17" s="392" customFormat="1" x14ac:dyDescent="0.25">
      <c r="B673" s="393"/>
      <c r="C673" s="393"/>
      <c r="E673" s="393"/>
      <c r="F673" s="394"/>
      <c r="G673" s="394"/>
      <c r="H673" s="394"/>
      <c r="I673" s="395"/>
      <c r="J673" s="395"/>
      <c r="K673" s="395"/>
      <c r="L673" s="395"/>
      <c r="M673" s="399"/>
      <c r="N673" s="395"/>
      <c r="O673" s="389"/>
      <c r="P673" s="390"/>
      <c r="Q673" s="393"/>
    </row>
    <row r="674" spans="2:17" s="392" customFormat="1" x14ac:dyDescent="0.25">
      <c r="B674" s="393"/>
      <c r="C674" s="393"/>
      <c r="E674" s="393"/>
      <c r="F674" s="394"/>
      <c r="G674" s="394"/>
      <c r="H674" s="394"/>
      <c r="I674" s="395"/>
      <c r="J674" s="395"/>
      <c r="K674" s="395"/>
      <c r="L674" s="395"/>
      <c r="M674" s="399"/>
      <c r="N674" s="395"/>
      <c r="O674" s="389"/>
      <c r="P674" s="390"/>
      <c r="Q674" s="393"/>
    </row>
    <row r="675" spans="2:17" s="392" customFormat="1" x14ac:dyDescent="0.25">
      <c r="B675" s="393"/>
      <c r="C675" s="393"/>
      <c r="E675" s="393"/>
      <c r="F675" s="394"/>
      <c r="G675" s="394"/>
      <c r="H675" s="394"/>
      <c r="I675" s="395"/>
      <c r="J675" s="395"/>
      <c r="K675" s="395"/>
      <c r="L675" s="395"/>
      <c r="M675" s="399"/>
      <c r="N675" s="395"/>
      <c r="O675" s="389"/>
      <c r="P675" s="390"/>
      <c r="Q675" s="393"/>
    </row>
    <row r="676" spans="2:17" s="392" customFormat="1" x14ac:dyDescent="0.25">
      <c r="B676" s="393"/>
      <c r="C676" s="393"/>
      <c r="E676" s="393"/>
      <c r="F676" s="394"/>
      <c r="G676" s="394"/>
      <c r="H676" s="394"/>
      <c r="I676" s="395"/>
      <c r="J676" s="395"/>
      <c r="K676" s="395"/>
      <c r="L676" s="395"/>
      <c r="M676" s="399"/>
      <c r="N676" s="395"/>
      <c r="O676" s="389"/>
      <c r="P676" s="390"/>
      <c r="Q676" s="393"/>
    </row>
    <row r="677" spans="2:17" s="392" customFormat="1" x14ac:dyDescent="0.25">
      <c r="B677" s="393"/>
      <c r="C677" s="393"/>
      <c r="E677" s="393"/>
      <c r="F677" s="394"/>
      <c r="G677" s="394"/>
      <c r="H677" s="394"/>
      <c r="I677" s="395"/>
      <c r="J677" s="395"/>
      <c r="K677" s="395"/>
      <c r="L677" s="395"/>
      <c r="M677" s="399"/>
      <c r="N677" s="395"/>
      <c r="O677" s="389"/>
      <c r="P677" s="390"/>
      <c r="Q677" s="393"/>
    </row>
    <row r="678" spans="2:17" s="392" customFormat="1" x14ac:dyDescent="0.25">
      <c r="B678" s="393"/>
      <c r="C678" s="393"/>
      <c r="E678" s="393"/>
      <c r="F678" s="394"/>
      <c r="G678" s="394"/>
      <c r="H678" s="394"/>
      <c r="I678" s="395"/>
      <c r="J678" s="395"/>
      <c r="K678" s="395"/>
      <c r="L678" s="395"/>
      <c r="M678" s="399"/>
      <c r="N678" s="395"/>
      <c r="O678" s="389"/>
      <c r="P678" s="390"/>
      <c r="Q678" s="393"/>
    </row>
    <row r="679" spans="2:17" s="392" customFormat="1" x14ac:dyDescent="0.25">
      <c r="B679" s="393"/>
      <c r="C679" s="393"/>
      <c r="E679" s="393"/>
      <c r="F679" s="394"/>
      <c r="G679" s="394"/>
      <c r="H679" s="394"/>
      <c r="I679" s="395"/>
      <c r="J679" s="395"/>
      <c r="K679" s="395"/>
      <c r="L679" s="395"/>
      <c r="M679" s="399"/>
      <c r="N679" s="395"/>
      <c r="O679" s="389"/>
      <c r="P679" s="390"/>
      <c r="Q679" s="393"/>
    </row>
    <row r="680" spans="2:17" s="392" customFormat="1" x14ac:dyDescent="0.25">
      <c r="B680" s="393"/>
      <c r="C680" s="393"/>
      <c r="E680" s="393"/>
      <c r="F680" s="394"/>
      <c r="G680" s="394"/>
      <c r="H680" s="394"/>
      <c r="I680" s="395"/>
      <c r="J680" s="395"/>
      <c r="K680" s="395"/>
      <c r="L680" s="395"/>
      <c r="M680" s="399"/>
      <c r="N680" s="395"/>
      <c r="O680" s="389"/>
      <c r="P680" s="390"/>
      <c r="Q680" s="393"/>
    </row>
    <row r="681" spans="2:17" s="392" customFormat="1" x14ac:dyDescent="0.25">
      <c r="B681" s="393"/>
      <c r="C681" s="393"/>
      <c r="E681" s="393"/>
      <c r="F681" s="394"/>
      <c r="G681" s="394"/>
      <c r="H681" s="394"/>
      <c r="I681" s="395"/>
      <c r="J681" s="395"/>
      <c r="K681" s="395"/>
      <c r="L681" s="395"/>
      <c r="M681" s="399"/>
      <c r="N681" s="395"/>
      <c r="O681" s="389"/>
      <c r="P681" s="390"/>
      <c r="Q681" s="393"/>
    </row>
    <row r="682" spans="2:17" s="392" customFormat="1" x14ac:dyDescent="0.25">
      <c r="B682" s="393"/>
      <c r="C682" s="393"/>
      <c r="E682" s="393"/>
      <c r="F682" s="394"/>
      <c r="G682" s="394"/>
      <c r="H682" s="394"/>
      <c r="I682" s="395"/>
      <c r="J682" s="395"/>
      <c r="K682" s="395"/>
      <c r="L682" s="395"/>
      <c r="M682" s="399"/>
      <c r="N682" s="395"/>
      <c r="O682" s="389"/>
      <c r="P682" s="390"/>
      <c r="Q682" s="393"/>
    </row>
    <row r="683" spans="2:17" s="392" customFormat="1" x14ac:dyDescent="0.25">
      <c r="B683" s="393"/>
      <c r="C683" s="393"/>
      <c r="E683" s="393"/>
      <c r="F683" s="394"/>
      <c r="G683" s="394"/>
      <c r="H683" s="394"/>
      <c r="I683" s="395"/>
      <c r="J683" s="395"/>
      <c r="K683" s="395"/>
      <c r="L683" s="395"/>
      <c r="M683" s="399"/>
      <c r="N683" s="395"/>
      <c r="O683" s="389"/>
      <c r="P683" s="390"/>
      <c r="Q683" s="393"/>
    </row>
    <row r="684" spans="2:17" s="392" customFormat="1" x14ac:dyDescent="0.25">
      <c r="B684" s="393"/>
      <c r="C684" s="393"/>
      <c r="E684" s="393"/>
      <c r="F684" s="394"/>
      <c r="G684" s="394"/>
      <c r="H684" s="394"/>
      <c r="I684" s="395"/>
      <c r="J684" s="395"/>
      <c r="K684" s="395"/>
      <c r="L684" s="395"/>
      <c r="M684" s="399"/>
      <c r="N684" s="395"/>
      <c r="O684" s="389"/>
      <c r="P684" s="390"/>
      <c r="Q684" s="393"/>
    </row>
    <row r="685" spans="2:17" s="392" customFormat="1" x14ac:dyDescent="0.25">
      <c r="B685" s="393"/>
      <c r="C685" s="393"/>
      <c r="E685" s="393"/>
      <c r="F685" s="394"/>
      <c r="G685" s="394"/>
      <c r="H685" s="394"/>
      <c r="I685" s="395"/>
      <c r="J685" s="395"/>
      <c r="K685" s="395"/>
      <c r="L685" s="395"/>
      <c r="M685" s="399"/>
      <c r="N685" s="395"/>
      <c r="O685" s="389"/>
      <c r="P685" s="390"/>
      <c r="Q685" s="393"/>
    </row>
    <row r="686" spans="2:17" s="392" customFormat="1" x14ac:dyDescent="0.25">
      <c r="B686" s="393"/>
      <c r="C686" s="393"/>
      <c r="E686" s="393"/>
      <c r="F686" s="394"/>
      <c r="G686" s="394"/>
      <c r="H686" s="394"/>
      <c r="I686" s="395"/>
      <c r="J686" s="395"/>
      <c r="K686" s="395"/>
      <c r="L686" s="395"/>
      <c r="M686" s="399"/>
      <c r="N686" s="395"/>
      <c r="O686" s="389"/>
      <c r="P686" s="390"/>
      <c r="Q686" s="393"/>
    </row>
    <row r="687" spans="2:17" s="392" customFormat="1" x14ac:dyDescent="0.25">
      <c r="B687" s="393"/>
      <c r="C687" s="393"/>
      <c r="E687" s="393"/>
      <c r="F687" s="394"/>
      <c r="G687" s="394"/>
      <c r="H687" s="394"/>
      <c r="I687" s="395"/>
      <c r="J687" s="395"/>
      <c r="K687" s="395"/>
      <c r="L687" s="395"/>
      <c r="M687" s="399"/>
      <c r="N687" s="395"/>
      <c r="O687" s="389"/>
      <c r="P687" s="390"/>
      <c r="Q687" s="393"/>
    </row>
    <row r="688" spans="2:17" s="392" customFormat="1" x14ac:dyDescent="0.25">
      <c r="B688" s="393"/>
      <c r="C688" s="393"/>
      <c r="E688" s="393"/>
      <c r="F688" s="394"/>
      <c r="G688" s="394"/>
      <c r="H688" s="394"/>
      <c r="I688" s="395"/>
      <c r="J688" s="395"/>
      <c r="K688" s="395"/>
      <c r="L688" s="395"/>
      <c r="M688" s="399"/>
      <c r="N688" s="395"/>
      <c r="O688" s="389"/>
      <c r="P688" s="390"/>
      <c r="Q688" s="393"/>
    </row>
    <row r="689" spans="2:17" s="392" customFormat="1" x14ac:dyDescent="0.25">
      <c r="B689" s="393"/>
      <c r="C689" s="393"/>
      <c r="E689" s="393"/>
      <c r="F689" s="394"/>
      <c r="G689" s="394"/>
      <c r="H689" s="394"/>
      <c r="I689" s="395"/>
      <c r="J689" s="395"/>
      <c r="K689" s="395"/>
      <c r="L689" s="395"/>
      <c r="M689" s="399"/>
      <c r="N689" s="395"/>
      <c r="O689" s="389"/>
      <c r="P689" s="390"/>
      <c r="Q689" s="393"/>
    </row>
    <row r="690" spans="2:17" s="392" customFormat="1" x14ac:dyDescent="0.25">
      <c r="B690" s="393"/>
      <c r="C690" s="393"/>
      <c r="E690" s="393"/>
      <c r="F690" s="394"/>
      <c r="G690" s="394"/>
      <c r="H690" s="394"/>
      <c r="I690" s="395"/>
      <c r="J690" s="395"/>
      <c r="K690" s="395"/>
      <c r="L690" s="395"/>
      <c r="M690" s="399"/>
      <c r="N690" s="395"/>
      <c r="O690" s="389"/>
      <c r="P690" s="390"/>
      <c r="Q690" s="393"/>
    </row>
    <row r="691" spans="2:17" s="392" customFormat="1" x14ac:dyDescent="0.25">
      <c r="B691" s="393"/>
      <c r="C691" s="393"/>
      <c r="E691" s="393"/>
      <c r="F691" s="394"/>
      <c r="G691" s="394"/>
      <c r="H691" s="394"/>
      <c r="I691" s="395"/>
      <c r="J691" s="395"/>
      <c r="K691" s="395"/>
      <c r="L691" s="395"/>
      <c r="M691" s="399"/>
      <c r="N691" s="395"/>
      <c r="O691" s="389"/>
      <c r="P691" s="390"/>
      <c r="Q691" s="393"/>
    </row>
    <row r="692" spans="2:17" s="392" customFormat="1" x14ac:dyDescent="0.25">
      <c r="B692" s="393"/>
      <c r="C692" s="393"/>
      <c r="E692" s="393"/>
      <c r="F692" s="394"/>
      <c r="G692" s="394"/>
      <c r="H692" s="394"/>
      <c r="I692" s="395"/>
      <c r="J692" s="395"/>
      <c r="K692" s="395"/>
      <c r="L692" s="395"/>
      <c r="M692" s="399"/>
      <c r="N692" s="395"/>
      <c r="O692" s="389"/>
      <c r="P692" s="390"/>
      <c r="Q692" s="393"/>
    </row>
    <row r="693" spans="2:17" s="392" customFormat="1" x14ac:dyDescent="0.25">
      <c r="B693" s="393"/>
      <c r="C693" s="393"/>
      <c r="E693" s="393"/>
      <c r="F693" s="394"/>
      <c r="G693" s="394"/>
      <c r="H693" s="394"/>
      <c r="I693" s="395"/>
      <c r="J693" s="395"/>
      <c r="K693" s="395"/>
      <c r="L693" s="395"/>
      <c r="M693" s="399"/>
      <c r="N693" s="395"/>
      <c r="O693" s="389"/>
      <c r="P693" s="390"/>
      <c r="Q693" s="393"/>
    </row>
    <row r="694" spans="2:17" s="392" customFormat="1" x14ac:dyDescent="0.25">
      <c r="B694" s="393"/>
      <c r="C694" s="393"/>
      <c r="E694" s="393"/>
      <c r="F694" s="394"/>
      <c r="G694" s="394"/>
      <c r="H694" s="394"/>
      <c r="I694" s="395"/>
      <c r="J694" s="395"/>
      <c r="K694" s="395"/>
      <c r="L694" s="395"/>
      <c r="M694" s="399"/>
      <c r="N694" s="395"/>
      <c r="O694" s="389"/>
      <c r="P694" s="390"/>
      <c r="Q694" s="393"/>
    </row>
    <row r="695" spans="2:17" s="392" customFormat="1" x14ac:dyDescent="0.25">
      <c r="B695" s="393"/>
      <c r="C695" s="393"/>
      <c r="E695" s="393"/>
      <c r="F695" s="394"/>
      <c r="G695" s="394"/>
      <c r="H695" s="394"/>
      <c r="I695" s="395"/>
      <c r="J695" s="395"/>
      <c r="K695" s="395"/>
      <c r="L695" s="395"/>
      <c r="M695" s="399"/>
      <c r="N695" s="395"/>
      <c r="O695" s="389"/>
      <c r="P695" s="390"/>
      <c r="Q695" s="393"/>
    </row>
    <row r="696" spans="2:17" s="392" customFormat="1" x14ac:dyDescent="0.25">
      <c r="B696" s="393"/>
      <c r="C696" s="393"/>
      <c r="E696" s="393"/>
      <c r="F696" s="394"/>
      <c r="G696" s="394"/>
      <c r="H696" s="394"/>
      <c r="I696" s="395"/>
      <c r="J696" s="395"/>
      <c r="K696" s="395"/>
      <c r="L696" s="395"/>
      <c r="M696" s="399"/>
      <c r="N696" s="395"/>
      <c r="O696" s="389"/>
      <c r="P696" s="390"/>
      <c r="Q696" s="393"/>
    </row>
    <row r="697" spans="2:17" s="392" customFormat="1" x14ac:dyDescent="0.25">
      <c r="B697" s="393"/>
      <c r="C697" s="393"/>
      <c r="E697" s="393"/>
      <c r="F697" s="394"/>
      <c r="G697" s="394"/>
      <c r="H697" s="394"/>
      <c r="I697" s="395"/>
      <c r="J697" s="395"/>
      <c r="K697" s="395"/>
      <c r="L697" s="395"/>
      <c r="M697" s="399"/>
      <c r="N697" s="395"/>
      <c r="O697" s="389"/>
      <c r="P697" s="390"/>
      <c r="Q697" s="393"/>
    </row>
    <row r="698" spans="2:17" s="392" customFormat="1" x14ac:dyDescent="0.25">
      <c r="B698" s="393"/>
      <c r="C698" s="393"/>
      <c r="E698" s="393"/>
      <c r="F698" s="394"/>
      <c r="G698" s="394"/>
      <c r="H698" s="394"/>
      <c r="I698" s="395"/>
      <c r="J698" s="395"/>
      <c r="K698" s="395"/>
      <c r="L698" s="395"/>
      <c r="M698" s="399"/>
      <c r="N698" s="395"/>
      <c r="O698" s="389"/>
      <c r="P698" s="390"/>
      <c r="Q698" s="393"/>
    </row>
    <row r="699" spans="2:17" s="392" customFormat="1" x14ac:dyDescent="0.25">
      <c r="B699" s="393"/>
      <c r="C699" s="393"/>
      <c r="E699" s="393"/>
      <c r="F699" s="394"/>
      <c r="G699" s="394"/>
      <c r="H699" s="394"/>
      <c r="I699" s="395"/>
      <c r="J699" s="395"/>
      <c r="K699" s="395"/>
      <c r="L699" s="395"/>
      <c r="M699" s="399"/>
      <c r="N699" s="395"/>
      <c r="O699" s="389"/>
      <c r="P699" s="390"/>
      <c r="Q699" s="393"/>
    </row>
    <row r="700" spans="2:17" s="392" customFormat="1" x14ac:dyDescent="0.25">
      <c r="B700" s="393"/>
      <c r="C700" s="393"/>
      <c r="E700" s="393"/>
      <c r="F700" s="394"/>
      <c r="G700" s="394"/>
      <c r="H700" s="394"/>
      <c r="I700" s="395"/>
      <c r="J700" s="395"/>
      <c r="K700" s="395"/>
      <c r="L700" s="395"/>
      <c r="M700" s="399"/>
      <c r="N700" s="395"/>
      <c r="O700" s="389"/>
      <c r="P700" s="390"/>
      <c r="Q700" s="393"/>
    </row>
    <row r="701" spans="2:17" s="392" customFormat="1" x14ac:dyDescent="0.25">
      <c r="B701" s="393"/>
      <c r="C701" s="393"/>
      <c r="E701" s="393"/>
      <c r="F701" s="394"/>
      <c r="G701" s="394"/>
      <c r="H701" s="394"/>
      <c r="I701" s="395"/>
      <c r="J701" s="395"/>
      <c r="K701" s="395"/>
      <c r="L701" s="395"/>
      <c r="M701" s="399"/>
      <c r="N701" s="395"/>
      <c r="O701" s="389"/>
      <c r="P701" s="390"/>
      <c r="Q701" s="393"/>
    </row>
    <row r="702" spans="2:17" s="392" customFormat="1" x14ac:dyDescent="0.25">
      <c r="B702" s="393"/>
      <c r="C702" s="393"/>
      <c r="E702" s="393"/>
      <c r="F702" s="394"/>
      <c r="G702" s="394"/>
      <c r="H702" s="394"/>
      <c r="I702" s="395"/>
      <c r="J702" s="395"/>
      <c r="K702" s="395"/>
      <c r="L702" s="395"/>
      <c r="M702" s="399"/>
      <c r="N702" s="395"/>
      <c r="O702" s="389"/>
      <c r="P702" s="390"/>
      <c r="Q702" s="393"/>
    </row>
    <row r="703" spans="2:17" s="392" customFormat="1" x14ac:dyDescent="0.25">
      <c r="B703" s="393"/>
      <c r="C703" s="393"/>
      <c r="E703" s="393"/>
      <c r="F703" s="394"/>
      <c r="G703" s="394"/>
      <c r="H703" s="394"/>
      <c r="I703" s="395"/>
      <c r="J703" s="395"/>
      <c r="K703" s="395"/>
      <c r="L703" s="395"/>
      <c r="M703" s="399"/>
      <c r="N703" s="395"/>
      <c r="O703" s="389"/>
      <c r="P703" s="390"/>
      <c r="Q703" s="393"/>
    </row>
    <row r="704" spans="2:17" s="392" customFormat="1" x14ac:dyDescent="0.25">
      <c r="B704" s="393"/>
      <c r="C704" s="393"/>
      <c r="E704" s="393"/>
      <c r="F704" s="394"/>
      <c r="G704" s="394"/>
      <c r="H704" s="394"/>
      <c r="I704" s="395"/>
      <c r="J704" s="395"/>
      <c r="K704" s="395"/>
      <c r="L704" s="395"/>
      <c r="M704" s="399"/>
      <c r="N704" s="395"/>
      <c r="O704" s="389"/>
      <c r="P704" s="390"/>
      <c r="Q704" s="393"/>
    </row>
    <row r="705" spans="2:17" s="392" customFormat="1" x14ac:dyDescent="0.25">
      <c r="B705" s="393"/>
      <c r="C705" s="393"/>
      <c r="E705" s="393"/>
      <c r="F705" s="394"/>
      <c r="G705" s="394"/>
      <c r="H705" s="394"/>
      <c r="I705" s="395"/>
      <c r="J705" s="395"/>
      <c r="K705" s="395"/>
      <c r="L705" s="395"/>
      <c r="M705" s="399"/>
      <c r="N705" s="395"/>
      <c r="O705" s="389"/>
      <c r="P705" s="390"/>
      <c r="Q705" s="393"/>
    </row>
    <row r="706" spans="2:17" s="392" customFormat="1" x14ac:dyDescent="0.25">
      <c r="B706" s="393"/>
      <c r="C706" s="393"/>
      <c r="E706" s="393"/>
      <c r="F706" s="394"/>
      <c r="G706" s="394"/>
      <c r="H706" s="394"/>
      <c r="I706" s="395"/>
      <c r="J706" s="395"/>
      <c r="K706" s="395"/>
      <c r="L706" s="395"/>
      <c r="M706" s="399"/>
      <c r="N706" s="395"/>
      <c r="O706" s="389"/>
      <c r="P706" s="390"/>
      <c r="Q706" s="393"/>
    </row>
    <row r="707" spans="2:17" s="392" customFormat="1" x14ac:dyDescent="0.25">
      <c r="B707" s="393"/>
      <c r="C707" s="393"/>
      <c r="E707" s="393"/>
      <c r="F707" s="394"/>
      <c r="G707" s="394"/>
      <c r="H707" s="394"/>
      <c r="I707" s="395"/>
      <c r="J707" s="395"/>
      <c r="K707" s="395"/>
      <c r="L707" s="395"/>
      <c r="M707" s="399"/>
      <c r="N707" s="395"/>
      <c r="O707" s="389"/>
      <c r="P707" s="390"/>
      <c r="Q707" s="393"/>
    </row>
    <row r="708" spans="2:17" s="392" customFormat="1" x14ac:dyDescent="0.25">
      <c r="B708" s="393"/>
      <c r="C708" s="393"/>
      <c r="E708" s="393"/>
      <c r="F708" s="394"/>
      <c r="G708" s="394"/>
      <c r="H708" s="394"/>
      <c r="I708" s="395"/>
      <c r="J708" s="395"/>
      <c r="K708" s="395"/>
      <c r="L708" s="395"/>
      <c r="M708" s="399"/>
      <c r="N708" s="395"/>
      <c r="O708" s="389"/>
      <c r="P708" s="390"/>
      <c r="Q708" s="393"/>
    </row>
    <row r="709" spans="2:17" s="392" customFormat="1" x14ac:dyDescent="0.25">
      <c r="B709" s="393"/>
      <c r="C709" s="393"/>
      <c r="E709" s="393"/>
      <c r="F709" s="394"/>
      <c r="G709" s="394"/>
      <c r="H709" s="394"/>
      <c r="I709" s="395"/>
      <c r="J709" s="395"/>
      <c r="K709" s="395"/>
      <c r="L709" s="395"/>
      <c r="M709" s="399"/>
      <c r="N709" s="395"/>
      <c r="O709" s="389"/>
      <c r="P709" s="390"/>
      <c r="Q709" s="393"/>
    </row>
    <row r="710" spans="2:17" s="392" customFormat="1" x14ac:dyDescent="0.25">
      <c r="B710" s="393"/>
      <c r="C710" s="393"/>
      <c r="E710" s="393"/>
      <c r="F710" s="394"/>
      <c r="G710" s="394"/>
      <c r="H710" s="394"/>
      <c r="I710" s="395"/>
      <c r="J710" s="395"/>
      <c r="K710" s="395"/>
      <c r="L710" s="395"/>
      <c r="M710" s="399"/>
      <c r="N710" s="395"/>
      <c r="O710" s="389"/>
      <c r="P710" s="390"/>
      <c r="Q710" s="393"/>
    </row>
    <row r="711" spans="2:17" s="392" customFormat="1" x14ac:dyDescent="0.25">
      <c r="B711" s="393"/>
      <c r="C711" s="393"/>
      <c r="E711" s="393"/>
      <c r="F711" s="394"/>
      <c r="G711" s="394"/>
      <c r="H711" s="394"/>
      <c r="I711" s="395"/>
      <c r="J711" s="395"/>
      <c r="K711" s="395"/>
      <c r="L711" s="395"/>
      <c r="M711" s="399"/>
      <c r="N711" s="395"/>
      <c r="O711" s="389"/>
      <c r="P711" s="390"/>
      <c r="Q711" s="393"/>
    </row>
    <row r="712" spans="2:17" s="392" customFormat="1" x14ac:dyDescent="0.25">
      <c r="B712" s="393"/>
      <c r="C712" s="393"/>
      <c r="E712" s="393"/>
      <c r="F712" s="394"/>
      <c r="G712" s="394"/>
      <c r="H712" s="394"/>
      <c r="I712" s="395"/>
      <c r="J712" s="395"/>
      <c r="K712" s="395"/>
      <c r="L712" s="395"/>
      <c r="M712" s="399"/>
      <c r="N712" s="395"/>
      <c r="O712" s="389"/>
      <c r="P712" s="390"/>
      <c r="Q712" s="393"/>
    </row>
    <row r="713" spans="2:17" s="392" customFormat="1" x14ac:dyDescent="0.25">
      <c r="B713" s="393"/>
      <c r="C713" s="393"/>
      <c r="E713" s="393"/>
      <c r="F713" s="394"/>
      <c r="G713" s="394"/>
      <c r="H713" s="394"/>
      <c r="I713" s="395"/>
      <c r="J713" s="395"/>
      <c r="K713" s="395"/>
      <c r="L713" s="395"/>
      <c r="M713" s="399"/>
      <c r="N713" s="395"/>
      <c r="O713" s="389"/>
      <c r="P713" s="390"/>
      <c r="Q713" s="393"/>
    </row>
    <row r="714" spans="2:17" s="392" customFormat="1" x14ac:dyDescent="0.25">
      <c r="B714" s="393"/>
      <c r="C714" s="393"/>
      <c r="E714" s="393"/>
      <c r="F714" s="394"/>
      <c r="G714" s="394"/>
      <c r="H714" s="394"/>
      <c r="I714" s="395"/>
      <c r="J714" s="395"/>
      <c r="K714" s="395"/>
      <c r="L714" s="395"/>
      <c r="M714" s="399"/>
      <c r="N714" s="395"/>
      <c r="O714" s="389"/>
      <c r="P714" s="390"/>
      <c r="Q714" s="393"/>
    </row>
    <row r="715" spans="2:17" s="392" customFormat="1" x14ac:dyDescent="0.25">
      <c r="B715" s="393"/>
      <c r="C715" s="393"/>
      <c r="E715" s="393"/>
      <c r="F715" s="394"/>
      <c r="G715" s="394"/>
      <c r="H715" s="394"/>
      <c r="I715" s="395"/>
      <c r="J715" s="395"/>
      <c r="K715" s="395"/>
      <c r="L715" s="395"/>
      <c r="M715" s="399"/>
      <c r="N715" s="395"/>
      <c r="O715" s="389"/>
      <c r="P715" s="390"/>
      <c r="Q715" s="393"/>
    </row>
    <row r="716" spans="2:17" s="392" customFormat="1" x14ac:dyDescent="0.25">
      <c r="B716" s="393"/>
      <c r="C716" s="393"/>
      <c r="E716" s="393"/>
      <c r="F716" s="394"/>
      <c r="G716" s="394"/>
      <c r="H716" s="394"/>
      <c r="I716" s="395"/>
      <c r="J716" s="395"/>
      <c r="K716" s="395"/>
      <c r="L716" s="395"/>
      <c r="M716" s="399"/>
      <c r="N716" s="395"/>
      <c r="O716" s="389"/>
      <c r="P716" s="390"/>
      <c r="Q716" s="393"/>
    </row>
    <row r="717" spans="2:17" s="392" customFormat="1" x14ac:dyDescent="0.25">
      <c r="B717" s="393"/>
      <c r="C717" s="393"/>
      <c r="E717" s="393"/>
      <c r="F717" s="394"/>
      <c r="G717" s="394"/>
      <c r="H717" s="394"/>
      <c r="I717" s="395"/>
      <c r="J717" s="395"/>
      <c r="K717" s="395"/>
      <c r="L717" s="395"/>
      <c r="M717" s="399"/>
      <c r="N717" s="395"/>
      <c r="O717" s="389"/>
      <c r="P717" s="390"/>
      <c r="Q717" s="393"/>
    </row>
    <row r="718" spans="2:17" s="392" customFormat="1" x14ac:dyDescent="0.25">
      <c r="B718" s="393"/>
      <c r="C718" s="393"/>
      <c r="E718" s="393"/>
      <c r="F718" s="394"/>
      <c r="G718" s="394"/>
      <c r="H718" s="394"/>
      <c r="I718" s="395"/>
      <c r="J718" s="395"/>
      <c r="K718" s="395"/>
      <c r="L718" s="395"/>
      <c r="M718" s="399"/>
      <c r="N718" s="395"/>
      <c r="O718" s="389"/>
      <c r="P718" s="390"/>
      <c r="Q718" s="393"/>
    </row>
    <row r="719" spans="2:17" s="392" customFormat="1" x14ac:dyDescent="0.25">
      <c r="B719" s="393"/>
      <c r="C719" s="393"/>
      <c r="E719" s="393"/>
      <c r="F719" s="394"/>
      <c r="G719" s="394"/>
      <c r="H719" s="394"/>
      <c r="I719" s="395"/>
      <c r="J719" s="395"/>
      <c r="K719" s="395"/>
      <c r="L719" s="395"/>
      <c r="M719" s="399"/>
      <c r="N719" s="395"/>
      <c r="O719" s="389"/>
      <c r="P719" s="390"/>
      <c r="Q719" s="393"/>
    </row>
    <row r="720" spans="2:17" s="392" customFormat="1" x14ac:dyDescent="0.25">
      <c r="B720" s="393"/>
      <c r="C720" s="393"/>
      <c r="E720" s="393"/>
      <c r="F720" s="394"/>
      <c r="G720" s="394"/>
      <c r="H720" s="394"/>
      <c r="I720" s="395"/>
      <c r="J720" s="395"/>
      <c r="K720" s="395"/>
      <c r="L720" s="395"/>
      <c r="M720" s="399"/>
      <c r="N720" s="395"/>
      <c r="O720" s="389"/>
      <c r="P720" s="390"/>
      <c r="Q720" s="393"/>
    </row>
    <row r="721" spans="2:17" s="392" customFormat="1" x14ac:dyDescent="0.25">
      <c r="B721" s="393"/>
      <c r="C721" s="393"/>
      <c r="E721" s="393"/>
      <c r="F721" s="394"/>
      <c r="G721" s="394"/>
      <c r="H721" s="394"/>
      <c r="I721" s="395"/>
      <c r="J721" s="395"/>
      <c r="K721" s="395"/>
      <c r="L721" s="395"/>
      <c r="M721" s="399"/>
      <c r="N721" s="395"/>
      <c r="O721" s="389"/>
      <c r="P721" s="390"/>
      <c r="Q721" s="393"/>
    </row>
    <row r="722" spans="2:17" s="392" customFormat="1" x14ac:dyDescent="0.25">
      <c r="B722" s="393"/>
      <c r="C722" s="393"/>
      <c r="E722" s="393"/>
      <c r="F722" s="394"/>
      <c r="G722" s="394"/>
      <c r="H722" s="394"/>
      <c r="I722" s="395"/>
      <c r="J722" s="395"/>
      <c r="K722" s="395"/>
      <c r="L722" s="395"/>
      <c r="M722" s="399"/>
      <c r="N722" s="395"/>
      <c r="O722" s="389"/>
      <c r="P722" s="390"/>
      <c r="Q722" s="393"/>
    </row>
    <row r="723" spans="2:17" s="392" customFormat="1" x14ac:dyDescent="0.25">
      <c r="B723" s="393"/>
      <c r="C723" s="393"/>
      <c r="E723" s="393"/>
      <c r="F723" s="394"/>
      <c r="G723" s="394"/>
      <c r="H723" s="394"/>
      <c r="I723" s="395"/>
      <c r="J723" s="395"/>
      <c r="K723" s="395"/>
      <c r="L723" s="395"/>
      <c r="M723" s="399"/>
      <c r="N723" s="395"/>
      <c r="O723" s="389"/>
      <c r="P723" s="390"/>
      <c r="Q723" s="393"/>
    </row>
    <row r="724" spans="2:17" s="392" customFormat="1" x14ac:dyDescent="0.25">
      <c r="B724" s="393"/>
      <c r="C724" s="393"/>
      <c r="E724" s="393"/>
      <c r="F724" s="394"/>
      <c r="G724" s="394"/>
      <c r="H724" s="394"/>
      <c r="I724" s="395"/>
      <c r="J724" s="395"/>
      <c r="K724" s="395"/>
      <c r="L724" s="395"/>
      <c r="M724" s="399"/>
      <c r="N724" s="395"/>
      <c r="O724" s="389"/>
      <c r="P724" s="390"/>
      <c r="Q724" s="393"/>
    </row>
    <row r="725" spans="2:17" s="392" customFormat="1" x14ac:dyDescent="0.25">
      <c r="B725" s="393"/>
      <c r="C725" s="393"/>
      <c r="E725" s="393"/>
      <c r="F725" s="394"/>
      <c r="G725" s="394"/>
      <c r="H725" s="394"/>
      <c r="I725" s="395"/>
      <c r="J725" s="395"/>
      <c r="K725" s="395"/>
      <c r="L725" s="395"/>
      <c r="M725" s="399"/>
      <c r="N725" s="395"/>
      <c r="O725" s="389"/>
      <c r="P725" s="390"/>
      <c r="Q725" s="393"/>
    </row>
    <row r="726" spans="2:17" s="392" customFormat="1" x14ac:dyDescent="0.25">
      <c r="B726" s="393"/>
      <c r="C726" s="393"/>
      <c r="E726" s="393"/>
      <c r="F726" s="394"/>
      <c r="G726" s="394"/>
      <c r="H726" s="394"/>
      <c r="I726" s="395"/>
      <c r="J726" s="395"/>
      <c r="K726" s="395"/>
      <c r="L726" s="395"/>
      <c r="M726" s="399"/>
      <c r="N726" s="395"/>
      <c r="O726" s="389"/>
      <c r="P726" s="390"/>
      <c r="Q726" s="393"/>
    </row>
    <row r="727" spans="2:17" s="392" customFormat="1" x14ac:dyDescent="0.25">
      <c r="B727" s="393"/>
      <c r="C727" s="393"/>
      <c r="E727" s="393"/>
      <c r="F727" s="394"/>
      <c r="G727" s="394"/>
      <c r="H727" s="394"/>
      <c r="I727" s="395"/>
      <c r="J727" s="395"/>
      <c r="K727" s="395"/>
      <c r="L727" s="395"/>
      <c r="M727" s="399"/>
      <c r="N727" s="395"/>
      <c r="O727" s="389"/>
      <c r="P727" s="390"/>
      <c r="Q727" s="393"/>
    </row>
    <row r="728" spans="2:17" s="392" customFormat="1" x14ac:dyDescent="0.25">
      <c r="B728" s="393"/>
      <c r="C728" s="393"/>
      <c r="E728" s="393"/>
      <c r="F728" s="394"/>
      <c r="G728" s="394"/>
      <c r="H728" s="394"/>
      <c r="I728" s="395"/>
      <c r="J728" s="395"/>
      <c r="K728" s="395"/>
      <c r="L728" s="395"/>
      <c r="M728" s="399"/>
      <c r="N728" s="395"/>
      <c r="O728" s="389"/>
      <c r="P728" s="390"/>
      <c r="Q728" s="393"/>
    </row>
    <row r="729" spans="2:17" s="392" customFormat="1" x14ac:dyDescent="0.25">
      <c r="B729" s="393"/>
      <c r="C729" s="393"/>
      <c r="E729" s="393"/>
      <c r="F729" s="394"/>
      <c r="G729" s="394"/>
      <c r="H729" s="394"/>
      <c r="I729" s="395"/>
      <c r="J729" s="395"/>
      <c r="K729" s="395"/>
      <c r="L729" s="395"/>
      <c r="M729" s="399"/>
      <c r="N729" s="395"/>
      <c r="O729" s="389"/>
      <c r="P729" s="390"/>
      <c r="Q729" s="393"/>
    </row>
    <row r="730" spans="2:17" s="392" customFormat="1" x14ac:dyDescent="0.25">
      <c r="B730" s="393"/>
      <c r="C730" s="393"/>
      <c r="E730" s="393"/>
      <c r="F730" s="394"/>
      <c r="G730" s="394"/>
      <c r="H730" s="394"/>
      <c r="I730" s="395"/>
      <c r="J730" s="395"/>
      <c r="K730" s="395"/>
      <c r="L730" s="395"/>
      <c r="M730" s="399"/>
      <c r="N730" s="395"/>
      <c r="O730" s="389"/>
      <c r="P730" s="390"/>
      <c r="Q730" s="393"/>
    </row>
    <row r="731" spans="2:17" s="392" customFormat="1" x14ac:dyDescent="0.25">
      <c r="B731" s="393"/>
      <c r="C731" s="393"/>
      <c r="E731" s="393"/>
      <c r="F731" s="394"/>
      <c r="G731" s="394"/>
      <c r="H731" s="394"/>
      <c r="I731" s="395"/>
      <c r="J731" s="395"/>
      <c r="K731" s="395"/>
      <c r="L731" s="395"/>
      <c r="M731" s="399"/>
      <c r="N731" s="395"/>
      <c r="O731" s="389"/>
      <c r="P731" s="390"/>
      <c r="Q731" s="393"/>
    </row>
    <row r="732" spans="2:17" s="392" customFormat="1" x14ac:dyDescent="0.25">
      <c r="B732" s="393"/>
      <c r="C732" s="393"/>
      <c r="E732" s="393"/>
      <c r="F732" s="394"/>
      <c r="G732" s="394"/>
      <c r="H732" s="394"/>
      <c r="I732" s="395"/>
      <c r="J732" s="395"/>
      <c r="K732" s="395"/>
      <c r="L732" s="395"/>
      <c r="M732" s="399"/>
      <c r="N732" s="395"/>
      <c r="O732" s="389"/>
      <c r="P732" s="390"/>
      <c r="Q732" s="393"/>
    </row>
    <row r="733" spans="2:17" s="392" customFormat="1" x14ac:dyDescent="0.25">
      <c r="B733" s="393"/>
      <c r="C733" s="393"/>
      <c r="E733" s="393"/>
      <c r="F733" s="394"/>
      <c r="G733" s="394"/>
      <c r="H733" s="394"/>
      <c r="I733" s="395"/>
      <c r="J733" s="395"/>
      <c r="K733" s="395"/>
      <c r="L733" s="395"/>
      <c r="M733" s="399"/>
      <c r="N733" s="395"/>
      <c r="O733" s="389"/>
      <c r="P733" s="390"/>
      <c r="Q733" s="393"/>
    </row>
    <row r="734" spans="2:17" s="392" customFormat="1" x14ac:dyDescent="0.25">
      <c r="B734" s="393"/>
      <c r="C734" s="393"/>
      <c r="E734" s="393"/>
      <c r="F734" s="394"/>
      <c r="G734" s="394"/>
      <c r="H734" s="394"/>
      <c r="I734" s="395"/>
      <c r="J734" s="395"/>
      <c r="K734" s="395"/>
      <c r="L734" s="395"/>
      <c r="M734" s="399"/>
      <c r="N734" s="395"/>
      <c r="O734" s="389"/>
      <c r="P734" s="390"/>
      <c r="Q734" s="393"/>
    </row>
    <row r="735" spans="2:17" s="392" customFormat="1" x14ac:dyDescent="0.25">
      <c r="B735" s="393"/>
      <c r="C735" s="393"/>
      <c r="E735" s="393"/>
      <c r="F735" s="394"/>
      <c r="G735" s="394"/>
      <c r="H735" s="394"/>
      <c r="I735" s="395"/>
      <c r="J735" s="395"/>
      <c r="K735" s="395"/>
      <c r="L735" s="395"/>
      <c r="M735" s="399"/>
      <c r="N735" s="395"/>
      <c r="O735" s="389"/>
      <c r="P735" s="390"/>
      <c r="Q735" s="393"/>
    </row>
    <row r="736" spans="2:17" s="392" customFormat="1" x14ac:dyDescent="0.25">
      <c r="B736" s="393"/>
      <c r="C736" s="393"/>
      <c r="E736" s="393"/>
      <c r="F736" s="394"/>
      <c r="G736" s="394"/>
      <c r="H736" s="394"/>
      <c r="I736" s="395"/>
      <c r="J736" s="395"/>
      <c r="K736" s="395"/>
      <c r="L736" s="395"/>
      <c r="M736" s="399"/>
      <c r="N736" s="395"/>
      <c r="O736" s="389"/>
      <c r="P736" s="390"/>
      <c r="Q736" s="393"/>
    </row>
    <row r="737" spans="2:17" s="392" customFormat="1" x14ac:dyDescent="0.25">
      <c r="B737" s="393"/>
      <c r="C737" s="393"/>
      <c r="E737" s="393"/>
      <c r="F737" s="394"/>
      <c r="G737" s="394"/>
      <c r="H737" s="394"/>
      <c r="I737" s="395"/>
      <c r="J737" s="395"/>
      <c r="K737" s="395"/>
      <c r="L737" s="395"/>
      <c r="M737" s="399"/>
      <c r="N737" s="395"/>
      <c r="O737" s="389"/>
      <c r="P737" s="390"/>
      <c r="Q737" s="393"/>
    </row>
    <row r="738" spans="2:17" s="392" customFormat="1" x14ac:dyDescent="0.25">
      <c r="B738" s="393"/>
      <c r="C738" s="393"/>
      <c r="E738" s="393"/>
      <c r="F738" s="394"/>
      <c r="G738" s="394"/>
      <c r="H738" s="394"/>
      <c r="I738" s="395"/>
      <c r="J738" s="395"/>
      <c r="K738" s="395"/>
      <c r="L738" s="395"/>
      <c r="M738" s="399"/>
      <c r="N738" s="395"/>
      <c r="O738" s="389"/>
      <c r="P738" s="390"/>
      <c r="Q738" s="393"/>
    </row>
    <row r="739" spans="2:17" s="392" customFormat="1" x14ac:dyDescent="0.25">
      <c r="B739" s="393"/>
      <c r="C739" s="393"/>
      <c r="E739" s="393"/>
      <c r="F739" s="394"/>
      <c r="G739" s="394"/>
      <c r="H739" s="394"/>
      <c r="I739" s="395"/>
      <c r="J739" s="395"/>
      <c r="K739" s="395"/>
      <c r="L739" s="395"/>
      <c r="M739" s="399"/>
      <c r="N739" s="395"/>
      <c r="O739" s="389"/>
      <c r="P739" s="390"/>
      <c r="Q739" s="393"/>
    </row>
    <row r="740" spans="2:17" s="392" customFormat="1" x14ac:dyDescent="0.25">
      <c r="B740" s="393"/>
      <c r="C740" s="393"/>
      <c r="E740" s="393"/>
      <c r="F740" s="394"/>
      <c r="G740" s="394"/>
      <c r="H740" s="394"/>
      <c r="I740" s="395"/>
      <c r="J740" s="395"/>
      <c r="K740" s="395"/>
      <c r="L740" s="395"/>
      <c r="M740" s="399"/>
      <c r="N740" s="395"/>
      <c r="O740" s="389"/>
      <c r="P740" s="390"/>
      <c r="Q740" s="393"/>
    </row>
    <row r="741" spans="2:17" s="392" customFormat="1" x14ac:dyDescent="0.25">
      <c r="B741" s="393"/>
      <c r="C741" s="393"/>
      <c r="E741" s="393"/>
      <c r="F741" s="394"/>
      <c r="G741" s="394"/>
      <c r="H741" s="394"/>
      <c r="I741" s="395"/>
      <c r="J741" s="395"/>
      <c r="K741" s="395"/>
      <c r="L741" s="395"/>
      <c r="M741" s="399"/>
      <c r="N741" s="395"/>
      <c r="O741" s="389"/>
      <c r="P741" s="390"/>
      <c r="Q741" s="393"/>
    </row>
    <row r="742" spans="2:17" s="392" customFormat="1" x14ac:dyDescent="0.25">
      <c r="B742" s="393"/>
      <c r="C742" s="393"/>
      <c r="E742" s="393"/>
      <c r="F742" s="394"/>
      <c r="G742" s="394"/>
      <c r="H742" s="394"/>
      <c r="I742" s="395"/>
      <c r="J742" s="395"/>
      <c r="K742" s="395"/>
      <c r="L742" s="395"/>
      <c r="M742" s="399"/>
      <c r="N742" s="395"/>
      <c r="O742" s="389"/>
      <c r="P742" s="390"/>
      <c r="Q742" s="393"/>
    </row>
    <row r="743" spans="2:17" s="392" customFormat="1" x14ac:dyDescent="0.25">
      <c r="B743" s="393"/>
      <c r="C743" s="393"/>
      <c r="E743" s="393"/>
      <c r="F743" s="394"/>
      <c r="G743" s="394"/>
      <c r="H743" s="394"/>
      <c r="I743" s="395"/>
      <c r="J743" s="395"/>
      <c r="K743" s="395"/>
      <c r="L743" s="395"/>
      <c r="M743" s="399"/>
      <c r="N743" s="395"/>
      <c r="O743" s="389"/>
      <c r="P743" s="390"/>
      <c r="Q743" s="393"/>
    </row>
    <row r="744" spans="2:17" s="392" customFormat="1" x14ac:dyDescent="0.25">
      <c r="B744" s="393"/>
      <c r="C744" s="393"/>
      <c r="E744" s="393"/>
      <c r="F744" s="394"/>
      <c r="G744" s="394"/>
      <c r="H744" s="394"/>
      <c r="I744" s="395"/>
      <c r="J744" s="395"/>
      <c r="K744" s="395"/>
      <c r="L744" s="395"/>
      <c r="M744" s="399"/>
      <c r="N744" s="395"/>
      <c r="O744" s="389"/>
      <c r="P744" s="390"/>
      <c r="Q744" s="393"/>
    </row>
    <row r="745" spans="2:17" s="392" customFormat="1" x14ac:dyDescent="0.25">
      <c r="B745" s="393"/>
      <c r="C745" s="393"/>
      <c r="E745" s="393"/>
      <c r="F745" s="394"/>
      <c r="G745" s="394"/>
      <c r="H745" s="394"/>
      <c r="I745" s="395"/>
      <c r="J745" s="395"/>
      <c r="K745" s="395"/>
      <c r="L745" s="395"/>
      <c r="M745" s="399"/>
      <c r="N745" s="395"/>
      <c r="O745" s="389"/>
      <c r="P745" s="390"/>
      <c r="Q745" s="393"/>
    </row>
    <row r="746" spans="2:17" s="392" customFormat="1" x14ac:dyDescent="0.25">
      <c r="B746" s="393"/>
      <c r="C746" s="393"/>
      <c r="E746" s="393"/>
      <c r="F746" s="394"/>
      <c r="G746" s="394"/>
      <c r="H746" s="394"/>
      <c r="I746" s="395"/>
      <c r="J746" s="395"/>
      <c r="K746" s="395"/>
      <c r="L746" s="395"/>
      <c r="M746" s="399"/>
      <c r="N746" s="395"/>
      <c r="O746" s="389"/>
      <c r="P746" s="390"/>
      <c r="Q746" s="393"/>
    </row>
    <row r="747" spans="2:17" s="392" customFormat="1" x14ac:dyDescent="0.25">
      <c r="B747" s="393"/>
      <c r="C747" s="393"/>
      <c r="E747" s="393"/>
      <c r="F747" s="394"/>
      <c r="G747" s="394"/>
      <c r="H747" s="394"/>
      <c r="I747" s="395"/>
      <c r="J747" s="395"/>
      <c r="K747" s="395"/>
      <c r="L747" s="395"/>
      <c r="M747" s="399"/>
      <c r="N747" s="395"/>
      <c r="O747" s="389"/>
      <c r="P747" s="390"/>
      <c r="Q747" s="393"/>
    </row>
    <row r="748" spans="2:17" s="392" customFormat="1" x14ac:dyDescent="0.25">
      <c r="B748" s="393"/>
      <c r="C748" s="393"/>
      <c r="E748" s="393"/>
      <c r="F748" s="394"/>
      <c r="G748" s="394"/>
      <c r="H748" s="394"/>
      <c r="I748" s="395"/>
      <c r="J748" s="395"/>
      <c r="K748" s="395"/>
      <c r="L748" s="395"/>
      <c r="M748" s="399"/>
      <c r="N748" s="395"/>
      <c r="O748" s="389"/>
      <c r="P748" s="390"/>
      <c r="Q748" s="393"/>
    </row>
    <row r="749" spans="2:17" s="392" customFormat="1" x14ac:dyDescent="0.25">
      <c r="B749" s="393"/>
      <c r="C749" s="393"/>
      <c r="E749" s="393"/>
      <c r="F749" s="394"/>
      <c r="G749" s="394"/>
      <c r="H749" s="394"/>
      <c r="I749" s="395"/>
      <c r="J749" s="395"/>
      <c r="K749" s="395"/>
      <c r="L749" s="395"/>
      <c r="M749" s="399"/>
      <c r="N749" s="395"/>
      <c r="O749" s="389"/>
      <c r="P749" s="390"/>
      <c r="Q749" s="393"/>
    </row>
    <row r="750" spans="2:17" s="392" customFormat="1" x14ac:dyDescent="0.25">
      <c r="B750" s="393"/>
      <c r="C750" s="393"/>
      <c r="E750" s="393"/>
      <c r="F750" s="394"/>
      <c r="G750" s="394"/>
      <c r="H750" s="394"/>
      <c r="I750" s="395"/>
      <c r="J750" s="395"/>
      <c r="K750" s="395"/>
      <c r="L750" s="395"/>
      <c r="M750" s="399"/>
      <c r="N750" s="395"/>
      <c r="O750" s="389"/>
      <c r="P750" s="390"/>
      <c r="Q750" s="393"/>
    </row>
    <row r="751" spans="2:17" s="392" customFormat="1" x14ac:dyDescent="0.25">
      <c r="B751" s="393"/>
      <c r="C751" s="393"/>
      <c r="E751" s="393"/>
      <c r="F751" s="394"/>
      <c r="G751" s="394"/>
      <c r="H751" s="394"/>
      <c r="I751" s="395"/>
      <c r="J751" s="395"/>
      <c r="K751" s="395"/>
      <c r="L751" s="395"/>
      <c r="M751" s="399"/>
      <c r="N751" s="395"/>
      <c r="O751" s="389"/>
      <c r="P751" s="390"/>
      <c r="Q751" s="393"/>
    </row>
    <row r="752" spans="2:17" s="392" customFormat="1" x14ac:dyDescent="0.25">
      <c r="B752" s="393"/>
      <c r="C752" s="393"/>
      <c r="E752" s="393"/>
      <c r="F752" s="394"/>
      <c r="G752" s="394"/>
      <c r="H752" s="394"/>
      <c r="I752" s="395"/>
      <c r="J752" s="395"/>
      <c r="K752" s="395"/>
      <c r="L752" s="395"/>
      <c r="M752" s="399"/>
      <c r="N752" s="395"/>
      <c r="O752" s="389"/>
      <c r="P752" s="390"/>
      <c r="Q752" s="393"/>
    </row>
    <row r="753" spans="2:17" s="392" customFormat="1" x14ac:dyDescent="0.25">
      <c r="B753" s="393"/>
      <c r="C753" s="393"/>
      <c r="E753" s="393"/>
      <c r="F753" s="394"/>
      <c r="G753" s="394"/>
      <c r="H753" s="394"/>
      <c r="I753" s="395"/>
      <c r="J753" s="395"/>
      <c r="K753" s="395"/>
      <c r="L753" s="395"/>
      <c r="M753" s="399"/>
      <c r="N753" s="395"/>
      <c r="O753" s="389"/>
      <c r="P753" s="390"/>
      <c r="Q753" s="393"/>
    </row>
    <row r="754" spans="2:17" s="392" customFormat="1" x14ac:dyDescent="0.25">
      <c r="B754" s="393"/>
      <c r="C754" s="393"/>
      <c r="E754" s="393"/>
      <c r="F754" s="394"/>
      <c r="G754" s="394"/>
      <c r="H754" s="394"/>
      <c r="I754" s="395"/>
      <c r="J754" s="395"/>
      <c r="K754" s="395"/>
      <c r="L754" s="395"/>
      <c r="M754" s="399"/>
      <c r="N754" s="395"/>
      <c r="O754" s="389"/>
      <c r="P754" s="390"/>
      <c r="Q754" s="393"/>
    </row>
    <row r="755" spans="2:17" s="392" customFormat="1" x14ac:dyDescent="0.25">
      <c r="B755" s="393"/>
      <c r="C755" s="393"/>
      <c r="E755" s="393"/>
      <c r="F755" s="394"/>
      <c r="G755" s="394"/>
      <c r="H755" s="394"/>
      <c r="I755" s="395"/>
      <c r="J755" s="395"/>
      <c r="K755" s="395"/>
      <c r="L755" s="395"/>
      <c r="M755" s="399"/>
      <c r="N755" s="395"/>
      <c r="O755" s="389"/>
      <c r="P755" s="390"/>
      <c r="Q755" s="393"/>
    </row>
    <row r="756" spans="2:17" s="392" customFormat="1" x14ac:dyDescent="0.25">
      <c r="B756" s="393"/>
      <c r="C756" s="393"/>
      <c r="E756" s="393"/>
      <c r="F756" s="394"/>
      <c r="G756" s="394"/>
      <c r="H756" s="394"/>
      <c r="I756" s="395"/>
      <c r="J756" s="395"/>
      <c r="K756" s="395"/>
      <c r="L756" s="395"/>
      <c r="M756" s="399"/>
      <c r="N756" s="395"/>
      <c r="O756" s="389"/>
      <c r="P756" s="390"/>
      <c r="Q756" s="393"/>
    </row>
    <row r="757" spans="2:17" s="392" customFormat="1" x14ac:dyDescent="0.25">
      <c r="B757" s="393"/>
      <c r="C757" s="393"/>
      <c r="E757" s="393"/>
      <c r="F757" s="394"/>
      <c r="G757" s="394"/>
      <c r="H757" s="394"/>
      <c r="I757" s="395"/>
      <c r="J757" s="395"/>
      <c r="K757" s="395"/>
      <c r="L757" s="395"/>
      <c r="M757" s="399"/>
      <c r="N757" s="395"/>
      <c r="O757" s="389"/>
      <c r="P757" s="390"/>
      <c r="Q757" s="393"/>
    </row>
    <row r="758" spans="2:17" s="392" customFormat="1" x14ac:dyDescent="0.25">
      <c r="B758" s="393"/>
      <c r="C758" s="393"/>
      <c r="E758" s="393"/>
      <c r="F758" s="394"/>
      <c r="G758" s="394"/>
      <c r="H758" s="394"/>
      <c r="I758" s="395"/>
      <c r="J758" s="395"/>
      <c r="K758" s="395"/>
      <c r="L758" s="395"/>
      <c r="M758" s="399"/>
      <c r="N758" s="395"/>
      <c r="O758" s="389"/>
      <c r="P758" s="390"/>
      <c r="Q758" s="393"/>
    </row>
    <row r="759" spans="2:17" s="392" customFormat="1" x14ac:dyDescent="0.25">
      <c r="B759" s="393"/>
      <c r="C759" s="393"/>
      <c r="E759" s="393"/>
      <c r="F759" s="394"/>
      <c r="G759" s="394"/>
      <c r="H759" s="394"/>
      <c r="I759" s="395"/>
      <c r="J759" s="395"/>
      <c r="K759" s="395"/>
      <c r="L759" s="395"/>
      <c r="M759" s="399"/>
      <c r="N759" s="395"/>
      <c r="O759" s="389"/>
      <c r="P759" s="390"/>
      <c r="Q759" s="393"/>
    </row>
    <row r="760" spans="2:17" s="392" customFormat="1" x14ac:dyDescent="0.25">
      <c r="B760" s="393"/>
      <c r="C760" s="393"/>
      <c r="E760" s="393"/>
      <c r="F760" s="394"/>
      <c r="G760" s="394"/>
      <c r="H760" s="394"/>
      <c r="I760" s="395"/>
      <c r="J760" s="395"/>
      <c r="K760" s="395"/>
      <c r="L760" s="395"/>
      <c r="M760" s="399"/>
      <c r="N760" s="395"/>
      <c r="O760" s="389"/>
      <c r="P760" s="390"/>
      <c r="Q760" s="393"/>
    </row>
    <row r="761" spans="2:17" s="392" customFormat="1" x14ac:dyDescent="0.25">
      <c r="B761" s="393"/>
      <c r="C761" s="393"/>
      <c r="E761" s="393"/>
      <c r="F761" s="394"/>
      <c r="G761" s="394"/>
      <c r="H761" s="394"/>
      <c r="I761" s="395"/>
      <c r="J761" s="395"/>
      <c r="K761" s="395"/>
      <c r="L761" s="395"/>
      <c r="M761" s="399"/>
      <c r="N761" s="395"/>
      <c r="O761" s="389"/>
      <c r="P761" s="390"/>
      <c r="Q761" s="393"/>
    </row>
    <row r="762" spans="2:17" s="392" customFormat="1" x14ac:dyDescent="0.25">
      <c r="B762" s="393"/>
      <c r="C762" s="393"/>
      <c r="E762" s="393"/>
      <c r="F762" s="394"/>
      <c r="G762" s="394"/>
      <c r="H762" s="394"/>
      <c r="I762" s="395"/>
      <c r="J762" s="395"/>
      <c r="K762" s="395"/>
      <c r="L762" s="395"/>
      <c r="M762" s="399"/>
      <c r="N762" s="395"/>
      <c r="O762" s="389"/>
      <c r="P762" s="390"/>
      <c r="Q762" s="393"/>
    </row>
    <row r="763" spans="2:17" s="392" customFormat="1" x14ac:dyDescent="0.25">
      <c r="B763" s="393"/>
      <c r="C763" s="393"/>
      <c r="E763" s="393"/>
      <c r="F763" s="394"/>
      <c r="G763" s="394"/>
      <c r="H763" s="394"/>
      <c r="I763" s="395"/>
      <c r="J763" s="395"/>
      <c r="K763" s="395"/>
      <c r="L763" s="395"/>
      <c r="M763" s="399"/>
      <c r="N763" s="395"/>
      <c r="O763" s="389"/>
      <c r="P763" s="390"/>
      <c r="Q763" s="393"/>
    </row>
    <row r="764" spans="2:17" s="392" customFormat="1" x14ac:dyDescent="0.25">
      <c r="B764" s="393"/>
      <c r="C764" s="393"/>
      <c r="E764" s="393"/>
      <c r="F764" s="394"/>
      <c r="G764" s="394"/>
      <c r="H764" s="394"/>
      <c r="I764" s="395"/>
      <c r="J764" s="395"/>
      <c r="K764" s="395"/>
      <c r="L764" s="395"/>
      <c r="M764" s="399"/>
      <c r="N764" s="395"/>
      <c r="O764" s="389"/>
      <c r="P764" s="390"/>
      <c r="Q764" s="393"/>
    </row>
    <row r="765" spans="2:17" s="392" customFormat="1" x14ac:dyDescent="0.25">
      <c r="B765" s="393"/>
      <c r="C765" s="393"/>
      <c r="E765" s="393"/>
      <c r="F765" s="394"/>
      <c r="G765" s="394"/>
      <c r="H765" s="394"/>
      <c r="I765" s="395"/>
      <c r="J765" s="395"/>
      <c r="K765" s="395"/>
      <c r="L765" s="395"/>
      <c r="M765" s="399"/>
      <c r="N765" s="395"/>
      <c r="O765" s="389"/>
      <c r="P765" s="390"/>
      <c r="Q765" s="393"/>
    </row>
    <row r="766" spans="2:17" s="392" customFormat="1" x14ac:dyDescent="0.25">
      <c r="B766" s="393"/>
      <c r="C766" s="393"/>
      <c r="E766" s="393"/>
      <c r="F766" s="394"/>
      <c r="G766" s="394"/>
      <c r="H766" s="394"/>
      <c r="I766" s="395"/>
      <c r="J766" s="395"/>
      <c r="K766" s="395"/>
      <c r="L766" s="395"/>
      <c r="M766" s="399"/>
      <c r="N766" s="395"/>
      <c r="O766" s="389"/>
      <c r="P766" s="390"/>
      <c r="Q766" s="393"/>
    </row>
    <row r="767" spans="2:17" s="392" customFormat="1" x14ac:dyDescent="0.25">
      <c r="B767" s="393"/>
      <c r="C767" s="393"/>
      <c r="E767" s="393"/>
      <c r="F767" s="394"/>
      <c r="G767" s="394"/>
      <c r="H767" s="394"/>
      <c r="I767" s="395"/>
      <c r="J767" s="395"/>
      <c r="K767" s="395"/>
      <c r="L767" s="395"/>
      <c r="M767" s="399"/>
      <c r="N767" s="395"/>
      <c r="O767" s="389"/>
      <c r="P767" s="390"/>
      <c r="Q767" s="393"/>
    </row>
    <row r="768" spans="2:17" s="392" customFormat="1" x14ac:dyDescent="0.25">
      <c r="B768" s="393"/>
      <c r="C768" s="393"/>
      <c r="E768" s="393"/>
      <c r="F768" s="394"/>
      <c r="G768" s="394"/>
      <c r="H768" s="394"/>
      <c r="I768" s="395"/>
      <c r="J768" s="395"/>
      <c r="K768" s="395"/>
      <c r="L768" s="395"/>
      <c r="M768" s="399"/>
      <c r="N768" s="395"/>
      <c r="O768" s="389"/>
      <c r="P768" s="390"/>
      <c r="Q768" s="393"/>
    </row>
    <row r="769" spans="2:17" s="392" customFormat="1" x14ac:dyDescent="0.25">
      <c r="B769" s="393"/>
      <c r="C769" s="393"/>
      <c r="E769" s="393"/>
      <c r="F769" s="394"/>
      <c r="G769" s="394"/>
      <c r="H769" s="394"/>
      <c r="I769" s="395"/>
      <c r="J769" s="395"/>
      <c r="K769" s="395"/>
      <c r="L769" s="395"/>
      <c r="M769" s="399"/>
      <c r="N769" s="395"/>
      <c r="O769" s="389"/>
      <c r="P769" s="390"/>
      <c r="Q769" s="393"/>
    </row>
    <row r="770" spans="2:17" s="392" customFormat="1" x14ac:dyDescent="0.25">
      <c r="B770" s="393"/>
      <c r="C770" s="393"/>
      <c r="E770" s="393"/>
      <c r="F770" s="394"/>
      <c r="G770" s="394"/>
      <c r="H770" s="394"/>
      <c r="I770" s="395"/>
      <c r="J770" s="395"/>
      <c r="K770" s="395"/>
      <c r="L770" s="395"/>
      <c r="M770" s="399"/>
      <c r="N770" s="395"/>
      <c r="O770" s="389"/>
      <c r="P770" s="390"/>
      <c r="Q770" s="393"/>
    </row>
    <row r="771" spans="2:17" s="392" customFormat="1" x14ac:dyDescent="0.25">
      <c r="B771" s="393"/>
      <c r="C771" s="393"/>
      <c r="E771" s="393"/>
      <c r="F771" s="394"/>
      <c r="G771" s="394"/>
      <c r="H771" s="394"/>
      <c r="I771" s="395"/>
      <c r="J771" s="395"/>
      <c r="K771" s="395"/>
      <c r="L771" s="395"/>
      <c r="M771" s="399"/>
      <c r="N771" s="395"/>
      <c r="O771" s="389"/>
      <c r="P771" s="390"/>
      <c r="Q771" s="393"/>
    </row>
    <row r="772" spans="2:17" s="392" customFormat="1" x14ac:dyDescent="0.25">
      <c r="B772" s="393"/>
      <c r="C772" s="393"/>
      <c r="E772" s="393"/>
      <c r="F772" s="394"/>
      <c r="G772" s="394"/>
      <c r="H772" s="394"/>
      <c r="I772" s="395"/>
      <c r="J772" s="395"/>
      <c r="K772" s="395"/>
      <c r="L772" s="395"/>
      <c r="M772" s="399"/>
      <c r="N772" s="395"/>
      <c r="O772" s="389"/>
      <c r="P772" s="390"/>
      <c r="Q772" s="393"/>
    </row>
    <row r="773" spans="2:17" s="392" customFormat="1" x14ac:dyDescent="0.25">
      <c r="B773" s="393"/>
      <c r="C773" s="393"/>
      <c r="E773" s="393"/>
      <c r="F773" s="394"/>
      <c r="G773" s="394"/>
      <c r="H773" s="394"/>
      <c r="I773" s="395"/>
      <c r="J773" s="395"/>
      <c r="K773" s="395"/>
      <c r="L773" s="395"/>
      <c r="M773" s="399"/>
      <c r="N773" s="395"/>
      <c r="O773" s="389"/>
      <c r="P773" s="390"/>
      <c r="Q773" s="393"/>
    </row>
    <row r="774" spans="2:17" s="392" customFormat="1" x14ac:dyDescent="0.25">
      <c r="B774" s="393"/>
      <c r="C774" s="393"/>
      <c r="E774" s="393"/>
      <c r="F774" s="394"/>
      <c r="G774" s="394"/>
      <c r="H774" s="394"/>
      <c r="I774" s="395"/>
      <c r="J774" s="395"/>
      <c r="K774" s="395"/>
      <c r="L774" s="395"/>
      <c r="M774" s="399"/>
      <c r="N774" s="395"/>
      <c r="O774" s="389"/>
      <c r="P774" s="390"/>
      <c r="Q774" s="393"/>
    </row>
    <row r="775" spans="2:17" s="392" customFormat="1" x14ac:dyDescent="0.25">
      <c r="B775" s="393"/>
      <c r="C775" s="393"/>
      <c r="E775" s="393"/>
      <c r="F775" s="394"/>
      <c r="G775" s="394"/>
      <c r="H775" s="394"/>
      <c r="I775" s="395"/>
      <c r="J775" s="395"/>
      <c r="K775" s="395"/>
      <c r="L775" s="395"/>
      <c r="M775" s="399"/>
      <c r="N775" s="395"/>
      <c r="O775" s="389"/>
      <c r="P775" s="390"/>
      <c r="Q775" s="393"/>
    </row>
    <row r="776" spans="2:17" s="392" customFormat="1" x14ac:dyDescent="0.25">
      <c r="B776" s="393"/>
      <c r="C776" s="393"/>
      <c r="E776" s="393"/>
      <c r="F776" s="394"/>
      <c r="G776" s="394"/>
      <c r="H776" s="394"/>
      <c r="I776" s="395"/>
      <c r="J776" s="395"/>
      <c r="K776" s="395"/>
      <c r="L776" s="395"/>
      <c r="M776" s="399"/>
      <c r="N776" s="395"/>
      <c r="O776" s="389"/>
      <c r="P776" s="390"/>
      <c r="Q776" s="393"/>
    </row>
    <row r="777" spans="2:17" s="392" customFormat="1" x14ac:dyDescent="0.25">
      <c r="B777" s="393"/>
      <c r="C777" s="393"/>
      <c r="E777" s="393"/>
      <c r="F777" s="394"/>
      <c r="G777" s="394"/>
      <c r="H777" s="394"/>
      <c r="I777" s="395"/>
      <c r="J777" s="395"/>
      <c r="K777" s="395"/>
      <c r="L777" s="395"/>
      <c r="M777" s="399"/>
      <c r="N777" s="395"/>
      <c r="O777" s="389"/>
      <c r="P777" s="390"/>
      <c r="Q777" s="393"/>
    </row>
    <row r="778" spans="2:17" s="392" customFormat="1" x14ac:dyDescent="0.25">
      <c r="B778" s="393"/>
      <c r="C778" s="393"/>
      <c r="E778" s="393"/>
      <c r="F778" s="394"/>
      <c r="G778" s="394"/>
      <c r="H778" s="394"/>
      <c r="I778" s="395"/>
      <c r="J778" s="395"/>
      <c r="K778" s="395"/>
      <c r="L778" s="395"/>
      <c r="M778" s="399"/>
      <c r="N778" s="395"/>
      <c r="O778" s="389"/>
      <c r="P778" s="390"/>
      <c r="Q778" s="393"/>
    </row>
    <row r="779" spans="2:17" s="392" customFormat="1" x14ac:dyDescent="0.25">
      <c r="B779" s="393"/>
      <c r="C779" s="393"/>
      <c r="E779" s="393"/>
      <c r="F779" s="394"/>
      <c r="G779" s="394"/>
      <c r="H779" s="394"/>
      <c r="I779" s="395"/>
      <c r="J779" s="395"/>
      <c r="K779" s="395"/>
      <c r="L779" s="395"/>
      <c r="M779" s="399"/>
      <c r="N779" s="395"/>
      <c r="O779" s="389"/>
      <c r="P779" s="390"/>
      <c r="Q779" s="393"/>
    </row>
    <row r="780" spans="2:17" s="392" customFormat="1" x14ac:dyDescent="0.25">
      <c r="B780" s="393"/>
      <c r="C780" s="393"/>
      <c r="E780" s="393"/>
      <c r="F780" s="394"/>
      <c r="G780" s="394"/>
      <c r="H780" s="394"/>
      <c r="I780" s="395"/>
      <c r="J780" s="395"/>
      <c r="K780" s="395"/>
      <c r="L780" s="395"/>
      <c r="M780" s="399"/>
      <c r="N780" s="395"/>
      <c r="O780" s="389"/>
      <c r="P780" s="390"/>
      <c r="Q780" s="393"/>
    </row>
    <row r="781" spans="2:17" s="392" customFormat="1" x14ac:dyDescent="0.25">
      <c r="B781" s="393"/>
      <c r="C781" s="393"/>
      <c r="E781" s="393"/>
      <c r="F781" s="394"/>
      <c r="G781" s="394"/>
      <c r="H781" s="394"/>
      <c r="I781" s="395"/>
      <c r="J781" s="395"/>
      <c r="K781" s="395"/>
      <c r="L781" s="395"/>
      <c r="M781" s="399"/>
      <c r="N781" s="395"/>
      <c r="O781" s="389"/>
      <c r="P781" s="390"/>
      <c r="Q781" s="393"/>
    </row>
    <row r="782" spans="2:17" s="392" customFormat="1" x14ac:dyDescent="0.25">
      <c r="B782" s="393"/>
      <c r="C782" s="393"/>
      <c r="E782" s="393"/>
      <c r="F782" s="394"/>
      <c r="G782" s="394"/>
      <c r="H782" s="394"/>
      <c r="I782" s="395"/>
      <c r="J782" s="395"/>
      <c r="K782" s="395"/>
      <c r="L782" s="395"/>
      <c r="M782" s="399"/>
      <c r="N782" s="395"/>
      <c r="O782" s="389"/>
      <c r="P782" s="390"/>
      <c r="Q782" s="393"/>
    </row>
    <row r="783" spans="2:17" s="392" customFormat="1" x14ac:dyDescent="0.25">
      <c r="B783" s="393"/>
      <c r="C783" s="393"/>
      <c r="E783" s="393"/>
      <c r="F783" s="394"/>
      <c r="G783" s="394"/>
      <c r="H783" s="394"/>
      <c r="I783" s="395"/>
      <c r="J783" s="395"/>
      <c r="K783" s="395"/>
      <c r="L783" s="395"/>
      <c r="M783" s="399"/>
      <c r="N783" s="395"/>
      <c r="O783" s="389"/>
      <c r="P783" s="390"/>
      <c r="Q783" s="393"/>
    </row>
    <row r="784" spans="2:17" s="392" customFormat="1" x14ac:dyDescent="0.25">
      <c r="B784" s="393"/>
      <c r="C784" s="393"/>
      <c r="E784" s="393"/>
      <c r="F784" s="394"/>
      <c r="G784" s="394"/>
      <c r="H784" s="394"/>
      <c r="I784" s="395"/>
      <c r="J784" s="395"/>
      <c r="K784" s="395"/>
      <c r="L784" s="395"/>
      <c r="M784" s="399"/>
      <c r="N784" s="395"/>
      <c r="O784" s="389"/>
      <c r="P784" s="390"/>
      <c r="Q784" s="393"/>
    </row>
    <row r="785" spans="2:17" s="392" customFormat="1" x14ac:dyDescent="0.25">
      <c r="B785" s="393"/>
      <c r="C785" s="393"/>
      <c r="E785" s="393"/>
      <c r="F785" s="394"/>
      <c r="G785" s="394"/>
      <c r="H785" s="394"/>
      <c r="I785" s="395"/>
      <c r="J785" s="395"/>
      <c r="K785" s="395"/>
      <c r="L785" s="395"/>
      <c r="M785" s="399"/>
      <c r="N785" s="395"/>
      <c r="O785" s="389"/>
      <c r="P785" s="390"/>
      <c r="Q785" s="393"/>
    </row>
    <row r="786" spans="2:17" s="392" customFormat="1" x14ac:dyDescent="0.25">
      <c r="B786" s="393"/>
      <c r="C786" s="393"/>
      <c r="E786" s="393"/>
      <c r="F786" s="394"/>
      <c r="G786" s="394"/>
      <c r="H786" s="394"/>
      <c r="I786" s="395"/>
      <c r="J786" s="395"/>
      <c r="K786" s="395"/>
      <c r="L786" s="395"/>
      <c r="M786" s="399"/>
      <c r="N786" s="395"/>
      <c r="O786" s="389"/>
      <c r="P786" s="390"/>
      <c r="Q786" s="393"/>
    </row>
    <row r="787" spans="2:17" s="392" customFormat="1" x14ac:dyDescent="0.25">
      <c r="B787" s="393"/>
      <c r="C787" s="393"/>
      <c r="E787" s="393"/>
      <c r="F787" s="394"/>
      <c r="G787" s="394"/>
      <c r="H787" s="394"/>
      <c r="I787" s="395"/>
      <c r="J787" s="395"/>
      <c r="K787" s="395"/>
      <c r="L787" s="395"/>
      <c r="M787" s="399"/>
      <c r="N787" s="395"/>
      <c r="O787" s="389"/>
      <c r="P787" s="390"/>
      <c r="Q787" s="393"/>
    </row>
    <row r="788" spans="2:17" s="392" customFormat="1" x14ac:dyDescent="0.25">
      <c r="B788" s="393"/>
      <c r="C788" s="393"/>
      <c r="E788" s="393"/>
      <c r="F788" s="394"/>
      <c r="G788" s="394"/>
      <c r="H788" s="394"/>
      <c r="I788" s="395"/>
      <c r="J788" s="395"/>
      <c r="K788" s="395"/>
      <c r="L788" s="395"/>
      <c r="M788" s="399"/>
      <c r="N788" s="395"/>
      <c r="O788" s="389"/>
      <c r="P788" s="390"/>
      <c r="Q788" s="393"/>
    </row>
    <row r="789" spans="2:17" s="392" customFormat="1" x14ac:dyDescent="0.25">
      <c r="B789" s="393"/>
      <c r="C789" s="393"/>
      <c r="E789" s="393"/>
      <c r="F789" s="394"/>
      <c r="G789" s="394"/>
      <c r="H789" s="394"/>
      <c r="I789" s="395"/>
      <c r="J789" s="395"/>
      <c r="K789" s="395"/>
      <c r="L789" s="395"/>
      <c r="M789" s="399"/>
      <c r="N789" s="395"/>
      <c r="O789" s="389"/>
      <c r="P789" s="390"/>
      <c r="Q789" s="393"/>
    </row>
    <row r="790" spans="2:17" s="392" customFormat="1" x14ac:dyDescent="0.25">
      <c r="B790" s="393"/>
      <c r="C790" s="393"/>
      <c r="E790" s="393"/>
      <c r="F790" s="394"/>
      <c r="G790" s="394"/>
      <c r="H790" s="394"/>
      <c r="I790" s="395"/>
      <c r="J790" s="395"/>
      <c r="K790" s="395"/>
      <c r="L790" s="395"/>
      <c r="M790" s="399"/>
      <c r="N790" s="395"/>
      <c r="O790" s="389"/>
      <c r="P790" s="390"/>
      <c r="Q790" s="393"/>
    </row>
    <row r="791" spans="2:17" s="392" customFormat="1" x14ac:dyDescent="0.25">
      <c r="B791" s="393"/>
      <c r="C791" s="393"/>
      <c r="E791" s="393"/>
      <c r="F791" s="394"/>
      <c r="G791" s="394"/>
      <c r="H791" s="394"/>
      <c r="I791" s="395"/>
      <c r="J791" s="395"/>
      <c r="K791" s="395"/>
      <c r="L791" s="395"/>
      <c r="M791" s="399"/>
      <c r="N791" s="395"/>
      <c r="O791" s="389"/>
      <c r="P791" s="390"/>
      <c r="Q791" s="393"/>
    </row>
    <row r="792" spans="2:17" s="392" customFormat="1" x14ac:dyDescent="0.25">
      <c r="B792" s="393"/>
      <c r="C792" s="393"/>
      <c r="E792" s="393"/>
      <c r="F792" s="394"/>
      <c r="G792" s="394"/>
      <c r="H792" s="394"/>
      <c r="I792" s="395"/>
      <c r="J792" s="395"/>
      <c r="K792" s="395"/>
      <c r="L792" s="395"/>
      <c r="M792" s="399"/>
      <c r="N792" s="395"/>
      <c r="O792" s="389"/>
      <c r="P792" s="390"/>
      <c r="Q792" s="393"/>
    </row>
    <row r="793" spans="2:17" s="392" customFormat="1" x14ac:dyDescent="0.25">
      <c r="B793" s="393"/>
      <c r="C793" s="393"/>
      <c r="E793" s="393"/>
      <c r="F793" s="394"/>
      <c r="G793" s="394"/>
      <c r="H793" s="394"/>
      <c r="I793" s="395"/>
      <c r="J793" s="395"/>
      <c r="K793" s="395"/>
      <c r="L793" s="395"/>
      <c r="M793" s="399"/>
      <c r="N793" s="395"/>
      <c r="O793" s="389"/>
      <c r="P793" s="390"/>
      <c r="Q793" s="393"/>
    </row>
    <row r="794" spans="2:17" s="392" customFormat="1" x14ac:dyDescent="0.25">
      <c r="B794" s="393"/>
      <c r="C794" s="393"/>
      <c r="E794" s="393"/>
      <c r="F794" s="394"/>
      <c r="G794" s="394"/>
      <c r="H794" s="394"/>
      <c r="I794" s="395"/>
      <c r="J794" s="395"/>
      <c r="K794" s="395"/>
      <c r="L794" s="395"/>
      <c r="M794" s="399"/>
      <c r="N794" s="395"/>
      <c r="O794" s="389"/>
      <c r="P794" s="390"/>
      <c r="Q794" s="393"/>
    </row>
    <row r="795" spans="2:17" s="392" customFormat="1" x14ac:dyDescent="0.25">
      <c r="B795" s="393"/>
      <c r="C795" s="393"/>
      <c r="E795" s="393"/>
      <c r="F795" s="394"/>
      <c r="G795" s="394"/>
      <c r="H795" s="394"/>
      <c r="I795" s="395"/>
      <c r="J795" s="395"/>
      <c r="K795" s="395"/>
      <c r="L795" s="395"/>
      <c r="M795" s="399"/>
      <c r="N795" s="395"/>
      <c r="O795" s="389"/>
      <c r="P795" s="390"/>
      <c r="Q795" s="393"/>
    </row>
    <row r="796" spans="2:17" s="392" customFormat="1" x14ac:dyDescent="0.25">
      <c r="B796" s="393"/>
      <c r="C796" s="393"/>
      <c r="E796" s="393"/>
      <c r="F796" s="394"/>
      <c r="G796" s="394"/>
      <c r="H796" s="394"/>
      <c r="I796" s="395"/>
      <c r="J796" s="395"/>
      <c r="K796" s="395"/>
      <c r="L796" s="395"/>
      <c r="M796" s="399"/>
      <c r="N796" s="395"/>
      <c r="O796" s="389"/>
      <c r="P796" s="390"/>
      <c r="Q796" s="393"/>
    </row>
    <row r="797" spans="2:17" s="392" customFormat="1" x14ac:dyDescent="0.25">
      <c r="B797" s="393"/>
      <c r="C797" s="393"/>
      <c r="E797" s="393"/>
      <c r="F797" s="394"/>
      <c r="G797" s="394"/>
      <c r="H797" s="394"/>
      <c r="I797" s="395"/>
      <c r="J797" s="395"/>
      <c r="K797" s="395"/>
      <c r="L797" s="395"/>
      <c r="M797" s="399"/>
      <c r="N797" s="395"/>
      <c r="O797" s="389"/>
      <c r="P797" s="390"/>
      <c r="Q797" s="393"/>
    </row>
    <row r="798" spans="2:17" s="392" customFormat="1" x14ac:dyDescent="0.25">
      <c r="B798" s="393"/>
      <c r="C798" s="393"/>
      <c r="E798" s="393"/>
      <c r="F798" s="394"/>
      <c r="G798" s="394"/>
      <c r="H798" s="394"/>
      <c r="I798" s="395"/>
      <c r="J798" s="395"/>
      <c r="K798" s="395"/>
      <c r="L798" s="395"/>
      <c r="M798" s="399"/>
      <c r="N798" s="395"/>
      <c r="O798" s="389"/>
      <c r="P798" s="390"/>
      <c r="Q798" s="393"/>
    </row>
    <row r="799" spans="2:17" s="392" customFormat="1" x14ac:dyDescent="0.25">
      <c r="B799" s="393"/>
      <c r="C799" s="393"/>
      <c r="E799" s="393"/>
      <c r="F799" s="394"/>
      <c r="G799" s="394"/>
      <c r="H799" s="394"/>
      <c r="I799" s="395"/>
      <c r="J799" s="395"/>
      <c r="K799" s="395"/>
      <c r="L799" s="395"/>
      <c r="M799" s="399"/>
      <c r="N799" s="395"/>
      <c r="O799" s="389"/>
      <c r="P799" s="390"/>
      <c r="Q799" s="393"/>
    </row>
    <row r="800" spans="2:17" s="392" customFormat="1" x14ac:dyDescent="0.25">
      <c r="B800" s="393"/>
      <c r="C800" s="393"/>
      <c r="E800" s="393"/>
      <c r="F800" s="394"/>
      <c r="G800" s="394"/>
      <c r="H800" s="394"/>
      <c r="I800" s="395"/>
      <c r="J800" s="395"/>
      <c r="K800" s="395"/>
      <c r="L800" s="395"/>
      <c r="M800" s="399"/>
      <c r="N800" s="395"/>
      <c r="O800" s="389"/>
      <c r="P800" s="390"/>
      <c r="Q800" s="393"/>
    </row>
    <row r="801" spans="2:17" s="392" customFormat="1" x14ac:dyDescent="0.25">
      <c r="B801" s="393"/>
      <c r="C801" s="393"/>
      <c r="E801" s="393"/>
      <c r="F801" s="394"/>
      <c r="G801" s="394"/>
      <c r="H801" s="394"/>
      <c r="I801" s="395"/>
      <c r="J801" s="395"/>
      <c r="K801" s="395"/>
      <c r="L801" s="395"/>
      <c r="M801" s="399"/>
      <c r="N801" s="395"/>
      <c r="O801" s="389"/>
      <c r="P801" s="390"/>
      <c r="Q801" s="393"/>
    </row>
    <row r="802" spans="2:17" s="392" customFormat="1" x14ac:dyDescent="0.25">
      <c r="B802" s="393"/>
      <c r="C802" s="393"/>
      <c r="E802" s="393"/>
      <c r="F802" s="394"/>
      <c r="G802" s="394"/>
      <c r="H802" s="394"/>
      <c r="I802" s="395"/>
      <c r="J802" s="395"/>
      <c r="K802" s="395"/>
      <c r="L802" s="395"/>
      <c r="M802" s="399"/>
      <c r="N802" s="395"/>
      <c r="O802" s="389"/>
      <c r="P802" s="390"/>
      <c r="Q802" s="393"/>
    </row>
    <row r="803" spans="2:17" s="392" customFormat="1" x14ac:dyDescent="0.25">
      <c r="B803" s="393"/>
      <c r="C803" s="393"/>
      <c r="E803" s="393"/>
      <c r="F803" s="394"/>
      <c r="G803" s="394"/>
      <c r="H803" s="394"/>
      <c r="I803" s="395"/>
      <c r="J803" s="395"/>
      <c r="K803" s="395"/>
      <c r="L803" s="395"/>
      <c r="M803" s="399"/>
      <c r="N803" s="395"/>
      <c r="O803" s="389"/>
      <c r="P803" s="390"/>
      <c r="Q803" s="393"/>
    </row>
    <row r="804" spans="2:17" s="392" customFormat="1" x14ac:dyDescent="0.25">
      <c r="B804" s="393"/>
      <c r="C804" s="393"/>
      <c r="E804" s="393"/>
      <c r="F804" s="394"/>
      <c r="G804" s="394"/>
      <c r="H804" s="394"/>
      <c r="I804" s="395"/>
      <c r="J804" s="395"/>
      <c r="K804" s="395"/>
      <c r="L804" s="395"/>
      <c r="M804" s="399"/>
      <c r="N804" s="395"/>
      <c r="O804" s="389"/>
      <c r="P804" s="390"/>
      <c r="Q804" s="393"/>
    </row>
    <row r="805" spans="2:17" s="392" customFormat="1" x14ac:dyDescent="0.25">
      <c r="B805" s="393"/>
      <c r="C805" s="393"/>
      <c r="E805" s="393"/>
      <c r="F805" s="394"/>
      <c r="G805" s="394"/>
      <c r="H805" s="394"/>
      <c r="I805" s="395"/>
      <c r="J805" s="395"/>
      <c r="K805" s="395"/>
      <c r="L805" s="395"/>
      <c r="M805" s="399"/>
      <c r="N805" s="395"/>
      <c r="O805" s="389"/>
      <c r="P805" s="390"/>
      <c r="Q805" s="393"/>
    </row>
    <row r="806" spans="2:17" s="392" customFormat="1" x14ac:dyDescent="0.25">
      <c r="B806" s="393"/>
      <c r="C806" s="393"/>
      <c r="E806" s="393"/>
      <c r="F806" s="394"/>
      <c r="G806" s="394"/>
      <c r="H806" s="394"/>
      <c r="I806" s="395"/>
      <c r="J806" s="395"/>
      <c r="K806" s="395"/>
      <c r="L806" s="395"/>
      <c r="M806" s="399"/>
      <c r="N806" s="395"/>
      <c r="O806" s="389"/>
      <c r="P806" s="390"/>
      <c r="Q806" s="393"/>
    </row>
    <row r="807" spans="2:17" s="392" customFormat="1" x14ac:dyDescent="0.25">
      <c r="B807" s="393"/>
      <c r="C807" s="393"/>
      <c r="E807" s="393"/>
      <c r="F807" s="394"/>
      <c r="G807" s="394"/>
      <c r="H807" s="394"/>
      <c r="I807" s="395"/>
      <c r="J807" s="395"/>
      <c r="K807" s="395"/>
      <c r="L807" s="395"/>
      <c r="M807" s="399"/>
      <c r="N807" s="395"/>
      <c r="O807" s="389"/>
      <c r="P807" s="390"/>
      <c r="Q807" s="393"/>
    </row>
    <row r="808" spans="2:17" s="392" customFormat="1" x14ac:dyDescent="0.25">
      <c r="B808" s="393"/>
      <c r="C808" s="393"/>
      <c r="E808" s="393"/>
      <c r="F808" s="394"/>
      <c r="G808" s="394"/>
      <c r="H808" s="394"/>
      <c r="I808" s="395"/>
      <c r="J808" s="395"/>
      <c r="K808" s="395"/>
      <c r="L808" s="395"/>
      <c r="M808" s="399"/>
      <c r="N808" s="395"/>
      <c r="O808" s="389"/>
      <c r="P808" s="390"/>
      <c r="Q808" s="393"/>
    </row>
    <row r="809" spans="2:17" s="392" customFormat="1" x14ac:dyDescent="0.25">
      <c r="B809" s="393"/>
      <c r="C809" s="393"/>
      <c r="E809" s="393"/>
      <c r="F809" s="394"/>
      <c r="G809" s="394"/>
      <c r="H809" s="394"/>
      <c r="I809" s="395"/>
      <c r="J809" s="395"/>
      <c r="K809" s="395"/>
      <c r="L809" s="395"/>
      <c r="M809" s="399"/>
      <c r="N809" s="395"/>
      <c r="O809" s="389"/>
      <c r="P809" s="390"/>
      <c r="Q809" s="393"/>
    </row>
    <row r="810" spans="2:17" s="392" customFormat="1" x14ac:dyDescent="0.25">
      <c r="B810" s="393"/>
      <c r="C810" s="393"/>
      <c r="E810" s="393"/>
      <c r="F810" s="394"/>
      <c r="G810" s="394"/>
      <c r="H810" s="394"/>
      <c r="I810" s="395"/>
      <c r="J810" s="395"/>
      <c r="K810" s="395"/>
      <c r="L810" s="395"/>
      <c r="M810" s="399"/>
      <c r="N810" s="395"/>
      <c r="O810" s="389"/>
      <c r="P810" s="390"/>
      <c r="Q810" s="393"/>
    </row>
    <row r="811" spans="2:17" s="392" customFormat="1" x14ac:dyDescent="0.25">
      <c r="B811" s="393"/>
      <c r="C811" s="393"/>
      <c r="E811" s="393"/>
      <c r="F811" s="394"/>
      <c r="G811" s="394"/>
      <c r="H811" s="394"/>
      <c r="I811" s="395"/>
      <c r="J811" s="395"/>
      <c r="K811" s="395"/>
      <c r="L811" s="395"/>
      <c r="M811" s="399"/>
      <c r="N811" s="395"/>
      <c r="O811" s="389"/>
      <c r="P811" s="390"/>
      <c r="Q811" s="393"/>
    </row>
    <row r="812" spans="2:17" s="392" customFormat="1" x14ac:dyDescent="0.25">
      <c r="B812" s="393"/>
      <c r="C812" s="393"/>
      <c r="E812" s="393"/>
      <c r="F812" s="394"/>
      <c r="G812" s="394"/>
      <c r="H812" s="394"/>
      <c r="I812" s="395"/>
      <c r="J812" s="395"/>
      <c r="K812" s="395"/>
      <c r="L812" s="395"/>
      <c r="M812" s="399"/>
      <c r="N812" s="395"/>
      <c r="O812" s="389"/>
      <c r="P812" s="390"/>
      <c r="Q812" s="393"/>
    </row>
    <row r="813" spans="2:17" s="392" customFormat="1" x14ac:dyDescent="0.25">
      <c r="B813" s="393"/>
      <c r="C813" s="393"/>
      <c r="E813" s="393"/>
      <c r="F813" s="394"/>
      <c r="G813" s="394"/>
      <c r="H813" s="394"/>
      <c r="I813" s="395"/>
      <c r="J813" s="395"/>
      <c r="K813" s="395"/>
      <c r="L813" s="395"/>
      <c r="M813" s="399"/>
      <c r="N813" s="395"/>
      <c r="O813" s="389"/>
      <c r="P813" s="390"/>
      <c r="Q813" s="393"/>
    </row>
    <row r="814" spans="2:17" s="392" customFormat="1" x14ac:dyDescent="0.25">
      <c r="B814" s="393"/>
      <c r="C814" s="393"/>
      <c r="E814" s="393"/>
      <c r="F814" s="394"/>
      <c r="G814" s="394"/>
      <c r="H814" s="394"/>
      <c r="I814" s="395"/>
      <c r="J814" s="395"/>
      <c r="K814" s="395"/>
      <c r="L814" s="395"/>
      <c r="M814" s="399"/>
      <c r="N814" s="395"/>
      <c r="O814" s="389"/>
      <c r="P814" s="390"/>
      <c r="Q814" s="393"/>
    </row>
  </sheetData>
  <autoFilter ref="B13:Q163" xr:uid="{00000000-0009-0000-0000-000001000000}"/>
  <mergeCells count="13">
    <mergeCell ref="B2:Q2"/>
    <mergeCell ref="B4:C5"/>
    <mergeCell ref="N4:Q4"/>
    <mergeCell ref="B8:C8"/>
    <mergeCell ref="B9:Q9"/>
    <mergeCell ref="O11:Q11"/>
    <mergeCell ref="P12:Q12"/>
    <mergeCell ref="O152:P152"/>
    <mergeCell ref="E6:G6"/>
    <mergeCell ref="E5:G5"/>
    <mergeCell ref="O153:P153"/>
    <mergeCell ref="G11:I11"/>
    <mergeCell ref="J11:L11"/>
  </mergeCells>
  <phoneticPr fontId="45" type="noConversion"/>
  <printOptions horizontalCentered="1"/>
  <pageMargins left="0" right="0" top="0" bottom="0" header="0.31496062992125984" footer="0.31496062992125984"/>
  <pageSetup paperSize="9" scale="59" fitToHeight="10" orientation="landscape" horizontalDpi="4294967293" verticalDpi="4294967293" r:id="rId1"/>
  <headerFooter alignWithMargins="0"/>
  <rowBreaks count="1" manualBreakCount="1">
    <brk id="43"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Modelo Original</vt:lpstr>
      <vt:lpstr>ORÇAMENTO NÃO DESON</vt:lpstr>
      <vt:lpstr>'Modelo Original'!Area_de_impressao</vt:lpstr>
      <vt:lpstr>'ORÇAMENTO NÃO DESON'!Area_de_impressao</vt:lpstr>
      <vt:lpstr>'Modelo Original'!Titulos_de_impressao</vt:lpstr>
      <vt:lpstr>'ORÇAMENTO NÃO DESON'!Titulos_de_impressao</vt:lpstr>
    </vt:vector>
  </TitlesOfParts>
  <Manager>Simone</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dc:creator>
  <cp:keywords/>
  <dc:description/>
  <cp:lastModifiedBy>Vanderléia Santini</cp:lastModifiedBy>
  <cp:revision/>
  <dcterms:created xsi:type="dcterms:W3CDTF">2009-11-21T00:51:47Z</dcterms:created>
  <dcterms:modified xsi:type="dcterms:W3CDTF">2022-11-14T11:31:47Z</dcterms:modified>
  <cp:category/>
  <cp:contentStatus/>
</cp:coreProperties>
</file>