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atlas\clc\CLC\LICITAÇÕES\Licitações 2022\CONCORRÊNCIA\CC_XX_2022_OBRA_ADEQUAÇÃO_UEPT_PORTÃO_ESTÚDIO_GRAVAÇÃO\1 TERMO DE REFERÊNCIA\CD_ANEXOS_entregue em 14.03.2022\"/>
    </mc:Choice>
  </mc:AlternateContent>
  <bookViews>
    <workbookView xWindow="28680" yWindow="-120" windowWidth="29040" windowHeight="15840" tabRatio="697" firstSheet="1" activeTab="1"/>
  </bookViews>
  <sheets>
    <sheet name="Modelo Original" sheetId="183" state="hidden" r:id="rId1"/>
    <sheet name="MODELO_BDI" sheetId="194" r:id="rId2"/>
  </sheets>
  <definedNames>
    <definedName name="_xlnm._FilterDatabase" localSheetId="0" hidden="1">'Modelo Original'!$A$13:$O$115</definedName>
    <definedName name="_xlnm.Print_Area" localSheetId="0">'Modelo Original'!$B$4:$M$118</definedName>
    <definedName name="_xlnm.Print_Area" localSheetId="1">MODELO_BDI!$A$1:$E$52</definedName>
    <definedName name="_xlnm.Print_Titles" localSheetId="0">'Modelo Original'!$4:$12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84" i="183" l="1"/>
  <c r="H84" i="183" s="1"/>
  <c r="G80" i="183"/>
  <c r="H80" i="183" s="1"/>
  <c r="G79" i="183"/>
  <c r="H79" i="183" s="1"/>
  <c r="G32" i="183"/>
  <c r="H32" i="183" s="1"/>
  <c r="I32" i="183"/>
  <c r="H31" i="183"/>
  <c r="H28" i="183"/>
  <c r="H19" i="183"/>
  <c r="H85" i="183"/>
  <c r="I85" i="183"/>
  <c r="H86" i="183"/>
  <c r="I86" i="183"/>
  <c r="H87" i="183"/>
  <c r="I87" i="183"/>
  <c r="H94" i="183"/>
  <c r="I94" i="183"/>
  <c r="J94" i="183" s="1"/>
  <c r="H95" i="183"/>
  <c r="I95" i="183"/>
  <c r="I98" i="183"/>
  <c r="H98" i="183"/>
  <c r="I97" i="183"/>
  <c r="H97" i="183"/>
  <c r="I96" i="183"/>
  <c r="H96" i="183"/>
  <c r="I93" i="183"/>
  <c r="H93" i="183"/>
  <c r="I92" i="183"/>
  <c r="H92" i="183"/>
  <c r="I91" i="183"/>
  <c r="H91" i="183"/>
  <c r="I44" i="183"/>
  <c r="I70" i="183"/>
  <c r="I71" i="183"/>
  <c r="I72" i="183"/>
  <c r="I73" i="183"/>
  <c r="I74" i="183"/>
  <c r="I75" i="183"/>
  <c r="I76" i="183"/>
  <c r="I77" i="183"/>
  <c r="I78" i="183"/>
  <c r="H78" i="183"/>
  <c r="H77" i="183"/>
  <c r="H76" i="183"/>
  <c r="J76" i="183" s="1"/>
  <c r="H75" i="183"/>
  <c r="H74" i="183"/>
  <c r="H73" i="183"/>
  <c r="H72" i="183"/>
  <c r="J72" i="183" s="1"/>
  <c r="H71" i="183"/>
  <c r="J71" i="183" s="1"/>
  <c r="H70" i="183"/>
  <c r="J70" i="183" s="1"/>
  <c r="I68" i="183"/>
  <c r="I69" i="183"/>
  <c r="H68" i="183"/>
  <c r="H69" i="183"/>
  <c r="J69" i="183" s="1"/>
  <c r="I67" i="183"/>
  <c r="H67" i="183"/>
  <c r="H38" i="183"/>
  <c r="H44" i="183"/>
  <c r="H107" i="183"/>
  <c r="H106" i="183"/>
  <c r="H104" i="183"/>
  <c r="H102" i="183"/>
  <c r="H105" i="183"/>
  <c r="H103" i="183"/>
  <c r="H59" i="183"/>
  <c r="I59" i="183"/>
  <c r="H60" i="183"/>
  <c r="I60" i="183"/>
  <c r="H61" i="183"/>
  <c r="I61" i="183"/>
  <c r="I63" i="183"/>
  <c r="H63" i="183"/>
  <c r="H65" i="183"/>
  <c r="I65" i="183"/>
  <c r="H66" i="183"/>
  <c r="I66" i="183"/>
  <c r="I79" i="183"/>
  <c r="I108" i="183"/>
  <c r="H108" i="183"/>
  <c r="I107" i="183"/>
  <c r="I106" i="183"/>
  <c r="I105" i="183"/>
  <c r="J105" i="183" s="1"/>
  <c r="I104" i="183"/>
  <c r="I103" i="183"/>
  <c r="I102" i="183"/>
  <c r="H53" i="183"/>
  <c r="I53" i="183"/>
  <c r="H54" i="183"/>
  <c r="I54" i="183"/>
  <c r="H55" i="183"/>
  <c r="I55" i="183"/>
  <c r="H56" i="183"/>
  <c r="I56" i="183"/>
  <c r="H57" i="183"/>
  <c r="I57" i="183"/>
  <c r="H58" i="183"/>
  <c r="I58" i="183"/>
  <c r="H62" i="183"/>
  <c r="I62" i="183"/>
  <c r="H45" i="183"/>
  <c r="I45" i="183"/>
  <c r="I80" i="183"/>
  <c r="F29" i="183"/>
  <c r="H29" i="183" s="1"/>
  <c r="H27" i="183"/>
  <c r="I28" i="183"/>
  <c r="J28" i="183" s="1"/>
  <c r="I113" i="183"/>
  <c r="I112" i="183"/>
  <c r="I84" i="183"/>
  <c r="I51" i="183"/>
  <c r="I52" i="183"/>
  <c r="I64" i="183"/>
  <c r="I50" i="183"/>
  <c r="I38" i="183"/>
  <c r="I39" i="183"/>
  <c r="I40" i="183"/>
  <c r="I41" i="183"/>
  <c r="I42" i="183"/>
  <c r="I43" i="183"/>
  <c r="I46" i="183"/>
  <c r="I37" i="183"/>
  <c r="I29" i="183"/>
  <c r="I30" i="183"/>
  <c r="I31" i="183"/>
  <c r="I27" i="183"/>
  <c r="J27" i="183" s="1"/>
  <c r="I16" i="183"/>
  <c r="I17" i="183"/>
  <c r="I18" i="183"/>
  <c r="I19" i="183"/>
  <c r="I15" i="183"/>
  <c r="H15" i="183"/>
  <c r="J15" i="183" s="1"/>
  <c r="H37" i="183"/>
  <c r="H39" i="183"/>
  <c r="H40" i="183"/>
  <c r="H41" i="183"/>
  <c r="H42" i="183"/>
  <c r="H43" i="183"/>
  <c r="H46" i="183"/>
  <c r="H50" i="183"/>
  <c r="H51" i="183"/>
  <c r="H52" i="183"/>
  <c r="H64" i="183"/>
  <c r="H112" i="183"/>
  <c r="H113" i="183"/>
  <c r="H30" i="183"/>
  <c r="H18" i="183"/>
  <c r="H17" i="183"/>
  <c r="H16" i="183"/>
  <c r="J107" i="183"/>
  <c r="J86" i="183"/>
  <c r="J61" i="183" l="1"/>
  <c r="J52" i="183"/>
  <c r="J43" i="183"/>
  <c r="J39" i="183"/>
  <c r="J45" i="183"/>
  <c r="J56" i="183"/>
  <c r="J59" i="183"/>
  <c r="J30" i="183"/>
  <c r="J16" i="183"/>
  <c r="J42" i="183"/>
  <c r="J108" i="183"/>
  <c r="J18" i="183"/>
  <c r="J46" i="183"/>
  <c r="J57" i="183"/>
  <c r="J55" i="183"/>
  <c r="J65" i="183"/>
  <c r="J44" i="183"/>
  <c r="J73" i="183"/>
  <c r="J77" i="183"/>
  <c r="H89" i="183"/>
  <c r="J93" i="183"/>
  <c r="J97" i="183"/>
  <c r="J87" i="183"/>
  <c r="J31" i="183"/>
  <c r="J40" i="183"/>
  <c r="J104" i="183"/>
  <c r="J38" i="183"/>
  <c r="J37" i="183"/>
  <c r="J66" i="183"/>
  <c r="J63" i="183"/>
  <c r="J60" i="183"/>
  <c r="J67" i="183"/>
  <c r="J96" i="183"/>
  <c r="J98" i="183"/>
  <c r="J19" i="183"/>
  <c r="J79" i="183"/>
  <c r="H13" i="183"/>
  <c r="H110" i="183"/>
  <c r="J58" i="183"/>
  <c r="J53" i="183"/>
  <c r="H100" i="183"/>
  <c r="J68" i="183"/>
  <c r="J112" i="183"/>
  <c r="J54" i="183"/>
  <c r="J85" i="183"/>
  <c r="H35" i="183"/>
  <c r="J95" i="183"/>
  <c r="J89" i="183" s="1"/>
  <c r="J102" i="183"/>
  <c r="J103" i="183"/>
  <c r="J106" i="183"/>
  <c r="J100" i="183" s="1"/>
  <c r="J62" i="183"/>
  <c r="J91" i="183"/>
  <c r="J17" i="183"/>
  <c r="J13" i="183" s="1"/>
  <c r="J51" i="183"/>
  <c r="J32" i="183"/>
  <c r="J64" i="183"/>
  <c r="J41" i="183"/>
  <c r="J35" i="183" s="1"/>
  <c r="J50" i="183"/>
  <c r="J74" i="183"/>
  <c r="J78" i="183"/>
  <c r="J75" i="183"/>
  <c r="J92" i="183"/>
  <c r="J29" i="183"/>
  <c r="H25" i="183"/>
  <c r="J80" i="183"/>
  <c r="H48" i="183"/>
  <c r="J84" i="183"/>
  <c r="H82" i="183"/>
  <c r="J113" i="183"/>
  <c r="J82" i="183" l="1"/>
  <c r="J25" i="183"/>
  <c r="G6" i="183"/>
  <c r="L120" i="183" s="1"/>
  <c r="J110" i="183"/>
  <c r="J48" i="183"/>
  <c r="G7" i="183"/>
  <c r="L121" i="183" s="1"/>
</calcChain>
</file>

<file path=xl/sharedStrings.xml><?xml version="1.0" encoding="utf-8"?>
<sst xmlns="http://schemas.openxmlformats.org/spreadsheetml/2006/main" count="341" uniqueCount="185">
  <si>
    <t>ITEM</t>
  </si>
  <si>
    <t>DISCRIMINAÇÃO</t>
  </si>
  <si>
    <t>ORÇAMENTO ESTIMATIVO</t>
  </si>
  <si>
    <t>FONTE DO PREÇO</t>
  </si>
  <si>
    <t>DATA BASE</t>
  </si>
  <si>
    <t>UNIDADE</t>
  </si>
  <si>
    <t>m²</t>
  </si>
  <si>
    <t>un</t>
  </si>
  <si>
    <t>SERVIÇOS PRELIMINARES</t>
  </si>
  <si>
    <t>m</t>
  </si>
  <si>
    <t>Aplicação e lixamento de massa látex em paredes, duas demãos AF_06/2014</t>
  </si>
  <si>
    <t>BDI</t>
  </si>
  <si>
    <t>Demolição de piso cerâmico</t>
  </si>
  <si>
    <t xml:space="preserve">CUSTO UNITÁRIO ( R$ ) </t>
  </si>
  <si>
    <t xml:space="preserve">TOTAL  ( R$ )            </t>
  </si>
  <si>
    <t>A</t>
  </si>
  <si>
    <t>B</t>
  </si>
  <si>
    <t>C</t>
  </si>
  <si>
    <t>D</t>
  </si>
  <si>
    <t>E</t>
  </si>
  <si>
    <t>F</t>
  </si>
  <si>
    <t>G</t>
  </si>
  <si>
    <t>REFERENCIA</t>
  </si>
  <si>
    <t xml:space="preserve">DATA:  </t>
  </si>
  <si>
    <t xml:space="preserve">DATA BASE SINAPI: </t>
  </si>
  <si>
    <t>PREÇO TOTAL</t>
  </si>
  <si>
    <t>Qtd</t>
  </si>
  <si>
    <t xml:space="preserve"> Com BDI  ( R$ )            </t>
  </si>
  <si>
    <t>Total Com BDI</t>
  </si>
  <si>
    <t>Total</t>
  </si>
  <si>
    <t xml:space="preserve">DEMANDA </t>
  </si>
  <si>
    <t>CÓD. CHECKLIST</t>
  </si>
  <si>
    <t>BDI NORMAL:</t>
  </si>
  <si>
    <t>PINTURA</t>
  </si>
  <si>
    <t>Taxas e emolumentos</t>
  </si>
  <si>
    <t>Placa de obra em chapa de aço galvanizada</t>
  </si>
  <si>
    <t>74209/001</t>
  </si>
  <si>
    <t>PCMSO, PPRA , PCMAT</t>
  </si>
  <si>
    <t>base cotacao</t>
  </si>
  <si>
    <t xml:space="preserve">Limpeza final de obra </t>
  </si>
  <si>
    <t>Mobilização e Desmobilização</t>
  </si>
  <si>
    <t>Remoção de portas</t>
  </si>
  <si>
    <t>Fornecimento e instalação de cabo de cobre isolamento termoplástico 0,6/1 kv 2,5 mm², anti-chama</t>
  </si>
  <si>
    <t>Aplicação de fundo selador acrílico em paredes, uma demão. AF_06/2014</t>
  </si>
  <si>
    <t>Aplicação de fundo selador acrílico em teto uma demão. AF_06/2015</t>
  </si>
  <si>
    <t>Aplicação e lixamento de massa látex em teto duas demãos AF_06/2015</t>
  </si>
  <si>
    <t>Aplicação manual de pintura com tinta látex acrílica em paredes, duas demãos AF_06/2014</t>
  </si>
  <si>
    <t>Aplicação manual de pintura com tinta látex acrílica em teto duas demãos AF_06/2015</t>
  </si>
  <si>
    <t xml:space="preserve">Pintura esmalte fosco para madeira, duas demãos, sobre fundo branco  </t>
  </si>
  <si>
    <t>74065/001</t>
  </si>
  <si>
    <t>LOGOTIPO SENAC</t>
  </si>
  <si>
    <r>
      <t xml:space="preserve">CONTRATANTE: </t>
    </r>
    <r>
      <rPr>
        <b/>
        <sz val="12"/>
        <color indexed="8"/>
        <rFont val="Arial"/>
        <family val="2"/>
      </rPr>
      <t>SENAC</t>
    </r>
  </si>
  <si>
    <t>Orçamento Estimativo - ESTUDIO SENAC</t>
  </si>
  <si>
    <r>
      <t xml:space="preserve">CONTRATADO: </t>
    </r>
    <r>
      <rPr>
        <sz val="12"/>
        <color indexed="8"/>
        <rFont val="Arial"/>
        <family val="2"/>
      </rPr>
      <t>SRP FILHO CONSTRUÇÕES CIVIS EIRELI - ME</t>
    </r>
  </si>
  <si>
    <t xml:space="preserve">CONTRATO: </t>
  </si>
  <si>
    <t>ESTUDIO SENAC</t>
  </si>
  <si>
    <t>Demolição de forro existente</t>
  </si>
  <si>
    <t>Remoção de divisórias conforme indicado em planta</t>
  </si>
  <si>
    <t>ESTUDIO - REFORMA SEM AMPLIAÇÃO</t>
  </si>
  <si>
    <t>Fornecimento e instalação de portas acústicas nas salas, 80 X 210 X 35 cm, incluso ferragens e dobradiças</t>
  </si>
  <si>
    <t>Fornecimento e instalação de esquadrias de vidro duplo na sala de corte 2,00 X 1,30 m com peitoril de 0,80 m</t>
  </si>
  <si>
    <t>Fornecimento e instalação de esquadrias de vidro duplo na sala de corte 1,00 X 1,00 m com peitoril de 0,80 m</t>
  </si>
  <si>
    <t>SINAPI/PR</t>
  </si>
  <si>
    <t>SESI/PR</t>
  </si>
  <si>
    <r>
      <rPr>
        <b/>
        <sz val="8"/>
        <color indexed="8"/>
        <rFont val="Arial"/>
        <family val="2"/>
      </rPr>
      <t xml:space="preserve">ORÇAMENTO PARA EXECUÇÃO DE NOVO ESTUDIO DE GRAVAÇÃO NA UNIDADE SESC PORTÃO                                                             </t>
    </r>
    <r>
      <rPr>
        <sz val="8"/>
        <color indexed="8"/>
        <rFont val="Arial"/>
        <family val="2"/>
      </rPr>
      <t xml:space="preserve">                                                                                                                                                                                                                                                                                                              </t>
    </r>
  </si>
  <si>
    <t>Cadeira Preta linha Focus co espaldar alto</t>
  </si>
  <si>
    <t>Funcional</t>
  </si>
  <si>
    <t>Inove Design</t>
  </si>
  <si>
    <t>Torneira mesa Bica Alta DOCOL NOVITÁ Cromada</t>
  </si>
  <si>
    <t>DOCOL</t>
  </si>
  <si>
    <t>MOBILIARIO  / ELETRODOMÉSTICOS</t>
  </si>
  <si>
    <t xml:space="preserve">INSTALAÇÕES ELÉTRICAS EM BAIXA TENSÃO </t>
  </si>
  <si>
    <t>FORRO</t>
  </si>
  <si>
    <t>HIDRAULICA</t>
  </si>
  <si>
    <t>Pontos de agua fria - relocação</t>
  </si>
  <si>
    <t>Pontos de esgoto - relocação</t>
  </si>
  <si>
    <t>Bancada em granito Branco SIENA ou ITAÚNAS - 3,50 x 0,70 m - incluir rodapia</t>
  </si>
  <si>
    <t>Bancada em granito Branco SIENA ou ITAÚNAS - 0,95 x 0,55 m - incluir rodapia</t>
  </si>
  <si>
    <t xml:space="preserve">m </t>
  </si>
  <si>
    <t>Tomadas no forro Circuitos C1, C2, C3 e C4 - 110 ou 220 v</t>
  </si>
  <si>
    <t>Luminária quadrada de embutir com fechamento em acrílico difuso - 62,50 x 62,50 cm Painel de LED 48 w - 4.000 K</t>
  </si>
  <si>
    <t xml:space="preserve">Revestimento vinílico BEAULIEU STONETILE cor SAND para piso, de dimensões 60 x 60 cm, aplicada em ambientes de área maior que 10 m² </t>
  </si>
  <si>
    <t>Interruptor simples (1 módulo), 10A/250V, incluindo suporte e placa</t>
  </si>
  <si>
    <t>Tomada simples de embutir (1 módulo), 2P+T 20A, incluindo suporte e placa - baixa</t>
  </si>
  <si>
    <t>Tomada simples de embutir (1 módulo), 2P+T 20A, incluindo suporte e placa - média</t>
  </si>
  <si>
    <t>Tomada simples de embutir (1 módulo), 2P+T 20A, incluindo suporte e placa - alta</t>
  </si>
  <si>
    <t>Tomada simples de embutir (2 módulos), 2P+T 20A, incluindo suporte e placa - baixa</t>
  </si>
  <si>
    <t>Tomada simples de embutir (2 módulos), 2P+T 20A, incluindo suporte e placa - bancada</t>
  </si>
  <si>
    <t>Tomada simples de embutir (1 módulo), 2P+T 20A, incluindo suporte e placa - teto</t>
  </si>
  <si>
    <t>Tomada para telefone R11 - fornecimento e instalação</t>
  </si>
  <si>
    <t>Tomada de Rede RJ45 - fornecimento e instalação</t>
  </si>
  <si>
    <t>Tomada de Rede RJ45 - fornecimento e instalação - piso</t>
  </si>
  <si>
    <t>Tomada telefone R11 - fornecimento e instalação - piso</t>
  </si>
  <si>
    <t>Eletroduto de aço galvanizado 3/4" aparente, fornecimento e instalação</t>
  </si>
  <si>
    <t>Coifa de ilha Tramontina Dritta Isla 90 Split Inox 220V (prever duto de exaustão)</t>
  </si>
  <si>
    <t>Tramontina</t>
  </si>
  <si>
    <t>Fita LED BRILIA Multitemperatura - Luz para cime - bancada cozinha comprimento 2,85 m / LED 13W/m IP20</t>
  </si>
  <si>
    <t>Mesa ellan console AB com slatwall 2 unidades 1,20 X 1,00m acopladas cod: A3CFS1205 com acessórios</t>
  </si>
  <si>
    <t>Mesa ellan console AB com slatwall 1,80 X 1,00m cod: A3CFS1805 com acessórios</t>
  </si>
  <si>
    <t>Poltrona modelo Ama Inove Design</t>
  </si>
  <si>
    <t>Ellan</t>
  </si>
  <si>
    <t>TRILHO PARA ESTUDIO SUSPENSO 5M - RS</t>
  </si>
  <si>
    <t>FIVE SOLUÇÕES EM IMAGEM</t>
  </si>
  <si>
    <t>TRILHO PARA ESTUDIO SUSPENSO 4M - RS</t>
  </si>
  <si>
    <t>BRACO PANTOGRAFICO TOP 2 (0,40~2,00 M) - RS</t>
  </si>
  <si>
    <t>KIT FIM DE CURSO PARA TRILHO (4 PECAS CADA KIT)</t>
  </si>
  <si>
    <t>NEW CARRINHO PASSA CABO - RS</t>
  </si>
  <si>
    <t>NEW CARRINHO SIMPLES - RS COM PINO 5/8 POL</t>
  </si>
  <si>
    <t>NEW CARRINHO DUPLO - RS</t>
  </si>
  <si>
    <t>NEW SUPORTE FIXO LONGO PARA TETO - RS</t>
  </si>
  <si>
    <t>CABO DE SEGURANCA - RS</t>
  </si>
  <si>
    <t>ILUMINADOR T8 LED LIGHT</t>
  </si>
  <si>
    <t>ILUMINADOR LED STUDIO 80 DAYLIGHT AUTOVOLT</t>
  </si>
  <si>
    <t>REFLETOR STANDARD - G4 (Ø180MM C) PRATA</t>
  </si>
  <si>
    <t>DIFUSOR DE LUZ SOFTBOX WIDE ANGLE 60 X 80 - G4</t>
  </si>
  <si>
    <t>BLIGHT</t>
  </si>
  <si>
    <t>Fita LED BRILIA Multitemperatura - Luz para cime - bancada cozinha comprimento 4,50 m / LED 13W/m IP20 CAIXA COM 2M</t>
  </si>
  <si>
    <t>BRILIA</t>
  </si>
  <si>
    <t>Amazon</t>
  </si>
  <si>
    <t>Tela CHROMA KEY verde em algodão com borda inferior infinita 3mx3m</t>
  </si>
  <si>
    <t>Tela branca em algodão com borda inferior infinita 3mx5m</t>
  </si>
  <si>
    <t>ISOLAMENTO ACUSTICO</t>
  </si>
  <si>
    <t>H</t>
  </si>
  <si>
    <t>Revestimento acústico 11,7 cm com barreira acústica 2 mm 1666 kg/m³ dupla phonique estrutura em montantes 90 mm com sistema isowall de fixação e preenchimento em lã de rocha de 64 kg/m³</t>
  </si>
  <si>
    <t>Parede acústica 16,2 m com barreira acústica 2mm 1666 kg/m³ - chapa dupla phonique com camara de ar estrutura em montantes 48 mm com sistema isowall de fixação e preenchimento em lã de rocha 64 kg/m³</t>
  </si>
  <si>
    <t>Revestimento em chapa simples de drywall RF para fechamento do vão da janela fixação na estrutura do revestimento acústico 11,70 cm</t>
  </si>
  <si>
    <t>Revestimento acústico AMBI 16.1 ignífuo espessura 6 cm fixado em montantes próprios e preenchidos em lã de rocha de 64 kg/m³ - cor carvalho</t>
  </si>
  <si>
    <t>Revestimento acústico AMBI 16.1 ignífuo espessura 6 cm fixado em montantes próprios e preenchidos em lã de rocha de 64 kg/m³ - cor nova embuia</t>
  </si>
  <si>
    <t>Forro dry wall em chapa simples montantes 48 mm com sistema isoflex e preenchimento em lã de rocha 64 kg/m³</t>
  </si>
  <si>
    <t>Forro acústico AMBI 16.1 espessura 6cm fixado em montantes próprios com sistema isoflex e preenchimento em lã de rocha de 64 kg/m³</t>
  </si>
  <si>
    <t>Isolamento acústico piso: Piso flutuante dos ambiente com preenchimento do espaço de instalação de 13 cm com lã de rocha de 64 kg/m³, bem como instalação de manta multimpact 10 mm em todo perímetro interno e nas partes externas junto as paredes divisórias; preenchimentoem composto de lã de rocha - substituição do suporte por sitema com amortecimento de vibração</t>
  </si>
  <si>
    <t>Forro acústico isolante com barreira acústica 2 mm 1666 kg/m³ - chapa dupla phonique - estrutura em montantes 48 mm com sistema isowall isoflex de fixação e preenchimento em lã de rocha 64 kg/m³</t>
  </si>
  <si>
    <t>Forro acústico isolante com barreira acústica 2 mm 1666 kg/m³ - chapa dupla phonique - estrutura em montantes 48 mm com sistema isowall isoflex de fixação e preenchimento em lã de rocha 64 kg/m³ - forro aplicado nível inferior na área técnica</t>
  </si>
  <si>
    <t>ESTA COIFA NÃO SERÁ UTILIZADA. É SOB MEDIDA. RETIRA.</t>
  </si>
  <si>
    <t>COM SUPORTE? INCLUIR TODO DESCRITIVO E CONFERIR MODELO</t>
  </si>
  <si>
    <t>RETIRAR</t>
  </si>
  <si>
    <t>SUBSTITUIR POR COR BRANCO</t>
  </si>
  <si>
    <t>COR?</t>
  </si>
  <si>
    <t>É preciso indicar a tubulação, conexões, registros…</t>
  </si>
  <si>
    <t>INCLUIR CANTEIRO DE OBRA - container com banheiro químico</t>
  </si>
  <si>
    <t>Engenheiro temp integral/ administração?</t>
  </si>
  <si>
    <t>Técnico ou profissional especialista em acústica - tempo integral</t>
  </si>
  <si>
    <t>Retirada de entulho - caçamba</t>
  </si>
  <si>
    <t>Tapume para demarcar a área de intervenção</t>
  </si>
  <si>
    <t>RETIRADA DE PISO ELEVADO e reinstalação (para execução do isolamento acustico)</t>
  </si>
  <si>
    <t>Incluir área da área técnica/ copa</t>
  </si>
  <si>
    <t>Atualizar especificação do piso</t>
  </si>
  <si>
    <t>Recorte de placas do piso elevado (para execução de paredes acusticas até a laje)</t>
  </si>
  <si>
    <t>Furos na laje para AC</t>
  </si>
  <si>
    <t>Essa parte de mobiliário não entrará na obra!</t>
  </si>
  <si>
    <t>modelo para tomadas e interruptores - PADRÃO NBR 14136. (REF.: PIAL BTICINO OU EQUIVALENTE)</t>
  </si>
  <si>
    <t>modelo disjuntores - Schneider ou equivalente</t>
  </si>
  <si>
    <t xml:space="preserve">Quadro elétrico?
Exemplo quadro:
Quadro elétrico - Fornecimento e instalação de Quadro em painel PTTA ou TTA (NBR IEC 60439-1), IP-55, metálico na cor branca, com disjuntor geral de 32A. Incluso fornecimento e instalação de conjunto de barramentos de fases/neutro/terra, isoladores, fixadores, suportes para disjuntores, porta projeto (documento) com diagrama elétrico, anilhamento, plaquetas identificação, canaletas, conectores, cabeamento, equipamentos de proteção e segurança.  Disjuntores Siemens, Schneider, ABB, Steck ou equivalente, todos padrão "Europeu", Curva "C" (ou conforme especificado), Cap. Interrup. Corr. mínima de 4,5kA ou conforme indicado.  
Deverá possuir obrigatoriamente os relatórios de certificação referentes aos 7 ensaios de tipo realizados pelo fabricante e também os relatórios dos 3 ensaios de rotina realizado pelo montador, conforme prescrito em norma.
O painel de baixa tensão deverá constituir um sistema construtivo padronizado pré-fabricado e unidades funcionais modulares para a instalação de dispositivos de proteção, seccionamento, medição e controle. As unidades funcionais deverão ser padronizadas de forma que cada unidade seja composta por peças pré-fabricadas e adquiridas em forma de kits.
</t>
  </si>
  <si>
    <t>Indicar cores</t>
  </si>
  <si>
    <t>T</t>
  </si>
  <si>
    <t>L</t>
  </si>
  <si>
    <t>TOTAL</t>
  </si>
  <si>
    <t xml:space="preserve">BDI </t>
  </si>
  <si>
    <t>TABELA LIMITES PARA BDI - CONSTRUÇÃO DE EDIFÍCIOS</t>
  </si>
  <si>
    <t>VALOR ADOTADO</t>
  </si>
  <si>
    <t>DIS</t>
  </si>
  <si>
    <t>DIS = DESPESAS INDIRETAS (ADMINISTRAÇÃO CENTRAL)</t>
  </si>
  <si>
    <t>S</t>
  </si>
  <si>
    <t>S = SEGUROS</t>
  </si>
  <si>
    <t>G = GARANTIA EXECUÇÃO CONTRATO</t>
  </si>
  <si>
    <t>R</t>
  </si>
  <si>
    <t>R = RISCO</t>
  </si>
  <si>
    <t>DF</t>
  </si>
  <si>
    <t>DF = DESPESA FINANCEIRA</t>
  </si>
  <si>
    <t>L = LUCRO OPERACIONAL</t>
  </si>
  <si>
    <t>T = TRIBUTOS = (PIS+COFINS+ISS+INSS)</t>
  </si>
  <si>
    <t>PIS = 0,65%</t>
  </si>
  <si>
    <t>COFINS = 3%</t>
  </si>
  <si>
    <r>
      <t>ISS</t>
    </r>
    <r>
      <rPr>
        <b/>
        <sz val="11"/>
        <rFont val="Calibri"/>
        <family val="2"/>
        <scheme val="minor"/>
      </rPr>
      <t>*</t>
    </r>
    <r>
      <rPr>
        <sz val="11"/>
        <rFont val="Calibri"/>
        <family val="2"/>
        <scheme val="minor"/>
      </rPr>
      <t xml:space="preserve"> (variável de acordo com o município)</t>
    </r>
  </si>
  <si>
    <t>INSS = 4,5%** (se optante pela desoneração)</t>
  </si>
  <si>
    <t>BDI DIFERENCIADO/REDUZIDO - EQUIPAMENTOS</t>
  </si>
  <si>
    <t>TABELA LIMITES PARA BDI - FORNECIMENTO DE EQUIPAMENTOS</t>
  </si>
  <si>
    <t>Fórmula utilizada para o cálculo do BDI, em conformidade com o Acórdão Nº 2.622/2013 - TCU</t>
  </si>
  <si>
    <r>
      <t xml:space="preserve">* Cabe à LICITANTE verificar a alíquota do ISSQN </t>
    </r>
    <r>
      <rPr>
        <b/>
        <u/>
        <sz val="11"/>
        <color theme="1"/>
        <rFont val="Calibri"/>
        <family val="2"/>
        <scheme val="minor"/>
      </rPr>
      <t>efetivamente vigente no momento da apresentação de sua Proposta Comercial</t>
    </r>
    <r>
      <rPr>
        <sz val="11"/>
        <color theme="1"/>
        <rFont val="Calibri"/>
        <family val="2"/>
        <scheme val="minor"/>
      </rPr>
      <t>.</t>
    </r>
  </si>
  <si>
    <t xml:space="preserve">* Caso a LICITANTE opte por algum regime diferenciado/simplificado de recolhimento do ISS, deve apresentar documento comprobatório dessa condição juntamente com a Planilha de Composição do BDI. </t>
  </si>
  <si>
    <t>** Conforme disposto na Lei Federal nº 12.546/2011, alterada pelas Leis nº 12.844/2013 e 13.161/2015, referente à Contribuição Previdenciária sobre a Receita Bruta.</t>
  </si>
  <si>
    <t>CIDADE: CURITIBA / PR</t>
  </si>
  <si>
    <t>LOCALIZAÇÃO: R. Calixto Razolini, 215 - Portão, Curitiba - PR, 81070-060</t>
  </si>
  <si>
    <t>ÁREA DE OBRA : 59,92M2</t>
  </si>
  <si>
    <t xml:space="preserve">BDI PARA EXECUÇÃO DE NOVO ESTÚDIO DE GRAVAÇÃO NA UNIDADE SENAC/PR - CURITIBA/PORTÃO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</si>
</sst>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5">
    <numFmt numFmtId="44" formatCode="_-&quot;R$&quot;\ * #,##0.00_-;\-&quot;R$&quot;\ * #,##0.00_-;_-&quot;R$&quot;\ * &quot;-&quot;??_-;_-@_-"/>
    <numFmt numFmtId="43" formatCode="_-* #,##0.00_-;\-* #,##0.00_-;_-* &quot;-&quot;??_-;_-@_-"/>
    <numFmt numFmtId="164" formatCode="_(* #,##0.00_);_(* \(#,##0.00\);_(* &quot;-&quot;??_);_(@_)"/>
    <numFmt numFmtId="165" formatCode="_(&quot;R$ &quot;* #,##0.00_);_(&quot;R$ &quot;* \(#,##0.00\);_(&quot;R$ &quot;* &quot;-&quot;??_);_(@_)"/>
    <numFmt numFmtId="166" formatCode="_ * #,##0.00_ ;_ * \-#,##0.00_ ;_ * &quot;-&quot;??_ ;_ @_ "/>
    <numFmt numFmtId="167" formatCode="_(* #,##0.00_);_(* \(#,##0.00\);_(* \-??_);_(@_)"/>
    <numFmt numFmtId="168" formatCode="_([$€]* #,##0.00_);_([$€]* \(#,##0.00\);_([$€]* \-??_);_(@_)"/>
    <numFmt numFmtId="169" formatCode="_ * #\,##0\.00_ ;_ * \-#\,##0\.00_ ;_ * &quot;-&quot;??_ ;_ @_ "/>
    <numFmt numFmtId="170" formatCode="[$-416]mmm\-yy;@"/>
    <numFmt numFmtId="171" formatCode="_-[$R$-416]\ * #,##0.00_-;\-[$R$-416]\ * #,##0.00_-;_-[$R$-416]\ * &quot;-&quot;??_-;_-@_-"/>
    <numFmt numFmtId="172" formatCode="[$-416]mmmm\-yy;@"/>
    <numFmt numFmtId="173" formatCode="#,##0.00\ ;&quot; (&quot;#,##0.00\);&quot; -&quot;#\ ;@\ "/>
    <numFmt numFmtId="174" formatCode="&quot; R$ &quot;#,##0.00\ ;&quot; R$ (&quot;#,##0.00\);&quot; R$ -&quot;#\ ;@\ "/>
    <numFmt numFmtId="175" formatCode="_-&quot;R$ &quot;* #,##0.00_-;&quot;-R$ &quot;* #,##0.00_-;_-&quot;R$ &quot;* \-??_-;_-@_-"/>
    <numFmt numFmtId="176" formatCode="_-* #,##0.00_-;\-* #,##0.00_-;_-* \-??_-;_-@_-"/>
  </numFmts>
  <fonts count="68" x14ac:knownFonts="1">
    <font>
      <sz val="11"/>
      <color theme="1"/>
      <name val="Calibri"/>
      <family val="2"/>
      <scheme val="minor"/>
    </font>
    <font>
      <b/>
      <sz val="12"/>
      <name val="Arial"/>
      <family val="2"/>
    </font>
    <font>
      <sz val="12"/>
      <name val="Arial"/>
      <family val="2"/>
    </font>
    <font>
      <b/>
      <sz val="10"/>
      <name val="Arial"/>
      <family val="2"/>
    </font>
    <font>
      <sz val="10"/>
      <name val="Arial"/>
      <family val="2"/>
    </font>
    <font>
      <sz val="8"/>
      <name val="Arial"/>
      <family val="2"/>
    </font>
    <font>
      <sz val="11"/>
      <color indexed="8"/>
      <name val="Calibri"/>
      <family val="2"/>
    </font>
    <font>
      <b/>
      <sz val="15"/>
      <color indexed="48"/>
      <name val="Calibri"/>
      <family val="2"/>
    </font>
    <font>
      <sz val="10"/>
      <name val="Arial"/>
      <family val="2"/>
    </font>
    <font>
      <sz val="9"/>
      <name val="Arial"/>
      <family val="2"/>
    </font>
    <font>
      <b/>
      <sz val="12"/>
      <color indexed="8"/>
      <name val="Arial"/>
      <family val="2"/>
    </font>
    <font>
      <sz val="12"/>
      <color indexed="8"/>
      <name val="Arial"/>
      <family val="2"/>
    </font>
    <font>
      <sz val="8"/>
      <name val="Calibri"/>
      <family val="2"/>
    </font>
    <font>
      <sz val="8"/>
      <color indexed="8"/>
      <name val="Arial"/>
      <family val="2"/>
    </font>
    <font>
      <b/>
      <sz val="8"/>
      <color indexed="8"/>
      <name val="Arial"/>
      <family val="2"/>
    </font>
    <font>
      <sz val="11"/>
      <color theme="1"/>
      <name val="Calibri"/>
      <family val="2"/>
      <scheme val="minor"/>
    </font>
    <font>
      <sz val="11"/>
      <color rgb="FF006100"/>
      <name val="Calibri"/>
      <family val="2"/>
      <scheme val="minor"/>
    </font>
    <font>
      <sz val="11"/>
      <color rgb="FFFF0000"/>
      <name val="Calibri"/>
      <family val="2"/>
      <scheme val="minor"/>
    </font>
    <font>
      <b/>
      <sz val="11"/>
      <color theme="1"/>
      <name val="Calibri"/>
      <family val="2"/>
      <scheme val="minor"/>
    </font>
    <font>
      <sz val="9"/>
      <color theme="1"/>
      <name val="Calibri"/>
      <family val="2"/>
      <scheme val="minor"/>
    </font>
    <font>
      <sz val="11"/>
      <name val="Calibri"/>
      <family val="2"/>
      <scheme val="minor"/>
    </font>
    <font>
      <sz val="12"/>
      <color rgb="FFFF0000"/>
      <name val="Arial"/>
      <family val="2"/>
    </font>
    <font>
      <b/>
      <sz val="12"/>
      <color rgb="FFFF0000"/>
      <name val="Arial"/>
      <family val="2"/>
    </font>
    <font>
      <sz val="12"/>
      <color theme="1"/>
      <name val="Arial"/>
      <family val="2"/>
    </font>
    <font>
      <sz val="8"/>
      <color theme="1"/>
      <name val="Arial"/>
      <family val="2"/>
    </font>
    <font>
      <sz val="8"/>
      <color theme="0"/>
      <name val="Arial"/>
      <family val="2"/>
    </font>
    <font>
      <b/>
      <sz val="20"/>
      <color theme="1"/>
      <name val="Calibri"/>
      <family val="2"/>
      <scheme val="minor"/>
    </font>
    <font>
      <sz val="12"/>
      <color rgb="FF006100"/>
      <name val="Arial"/>
      <family val="2"/>
    </font>
    <font>
      <b/>
      <sz val="12"/>
      <color rgb="FF006100"/>
      <name val="Arial"/>
      <family val="2"/>
    </font>
    <font>
      <b/>
      <sz val="12"/>
      <color theme="1"/>
      <name val="Arial"/>
      <family val="2"/>
    </font>
    <font>
      <b/>
      <sz val="12"/>
      <color rgb="FFFF0000"/>
      <name val="Calibri"/>
      <family val="2"/>
      <scheme val="minor"/>
    </font>
    <font>
      <sz val="12"/>
      <color rgb="FFFF0000"/>
      <name val="Calibri"/>
      <family val="2"/>
      <scheme val="minor"/>
    </font>
    <font>
      <sz val="12"/>
      <color rgb="FF000000"/>
      <name val="Arial"/>
      <family val="2"/>
    </font>
    <font>
      <sz val="10"/>
      <color rgb="FFFF0000"/>
      <name val="Arial"/>
      <family val="2"/>
    </font>
    <font>
      <b/>
      <sz val="20"/>
      <color theme="1"/>
      <name val="Arial"/>
      <family val="2"/>
    </font>
    <font>
      <sz val="10"/>
      <name val="Arial"/>
      <family val="2"/>
    </font>
    <font>
      <b/>
      <sz val="11"/>
      <color rgb="FFFF0000"/>
      <name val="Calibri"/>
      <family val="2"/>
      <scheme val="minor"/>
    </font>
    <font>
      <b/>
      <sz val="14"/>
      <color rgb="FFFF0000"/>
      <name val="Arial"/>
      <family val="2"/>
    </font>
    <font>
      <b/>
      <sz val="9"/>
      <color rgb="FFFF0000"/>
      <name val="Arial"/>
      <family val="2"/>
    </font>
    <font>
      <b/>
      <sz val="14"/>
      <color theme="1"/>
      <name val="Calibri"/>
      <family val="2"/>
      <scheme val="minor"/>
    </font>
    <font>
      <sz val="11"/>
      <color indexed="8"/>
      <name val="Calibri"/>
      <family val="2"/>
      <scheme val="minor"/>
    </font>
    <font>
      <b/>
      <sz val="11"/>
      <name val="Calibri"/>
      <family val="2"/>
      <scheme val="minor"/>
    </font>
    <font>
      <sz val="11"/>
      <color indexed="10"/>
      <name val="Calibri"/>
      <family val="2"/>
    </font>
    <font>
      <b/>
      <u/>
      <sz val="11"/>
      <color theme="1"/>
      <name val="Calibri"/>
      <family val="2"/>
      <scheme val="minor"/>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color indexed="17"/>
      <name val="Calibri"/>
      <family val="2"/>
    </font>
    <font>
      <sz val="11"/>
      <color indexed="20"/>
      <name val="Calibri"/>
      <family val="2"/>
    </font>
    <font>
      <sz val="11"/>
      <color indexed="60"/>
      <name val="Calibri"/>
      <family val="2"/>
    </font>
    <font>
      <sz val="11"/>
      <color indexed="62"/>
      <name val="Calibri"/>
      <family val="2"/>
    </font>
    <font>
      <b/>
      <sz val="11"/>
      <color indexed="63"/>
      <name val="Calibri"/>
      <family val="2"/>
    </font>
    <font>
      <b/>
      <sz val="11"/>
      <color indexed="52"/>
      <name val="Calibri"/>
      <family val="2"/>
    </font>
    <font>
      <sz val="11"/>
      <color indexed="52"/>
      <name val="Calibri"/>
      <family val="2"/>
    </font>
    <font>
      <b/>
      <sz val="11"/>
      <color indexed="9"/>
      <name val="Calibri"/>
      <family val="2"/>
    </font>
    <font>
      <i/>
      <sz val="11"/>
      <color indexed="23"/>
      <name val="Calibri"/>
      <family val="2"/>
    </font>
    <font>
      <sz val="11"/>
      <color indexed="9"/>
      <name val="Calibri"/>
      <family val="2"/>
    </font>
    <font>
      <u/>
      <sz val="10"/>
      <color indexed="12"/>
      <name val="Arial"/>
      <family val="2"/>
    </font>
    <font>
      <b/>
      <sz val="11"/>
      <color indexed="8"/>
      <name val="Calibri"/>
      <family val="2"/>
    </font>
    <font>
      <sz val="11"/>
      <color indexed="8"/>
      <name val="Arial"/>
      <family val="2"/>
    </font>
    <font>
      <b/>
      <sz val="15"/>
      <color indexed="62"/>
      <name val="Calibri"/>
      <family val="2"/>
    </font>
    <font>
      <b/>
      <sz val="13"/>
      <color indexed="62"/>
      <name val="Calibri"/>
      <family val="2"/>
    </font>
    <font>
      <b/>
      <sz val="11"/>
      <color indexed="62"/>
      <name val="Calibri"/>
      <family val="2"/>
    </font>
    <font>
      <b/>
      <sz val="18"/>
      <color indexed="62"/>
      <name val="Cambria"/>
      <family val="2"/>
    </font>
    <font>
      <sz val="11"/>
      <color theme="1"/>
      <name val="Arial"/>
      <family val="2"/>
    </font>
    <font>
      <b/>
      <sz val="14"/>
      <color rgb="FFFF0000"/>
      <name val="Calibri"/>
      <family val="2"/>
      <scheme val="minor"/>
    </font>
    <font>
      <sz val="8"/>
      <color theme="1"/>
      <name val="Calibri"/>
      <family val="2"/>
      <scheme val="minor"/>
    </font>
  </fonts>
  <fills count="60">
    <fill>
      <patternFill patternType="none"/>
    </fill>
    <fill>
      <patternFill patternType="gray125"/>
    </fill>
    <fill>
      <patternFill patternType="solid">
        <fgColor indexed="8"/>
        <bgColor indexed="58"/>
      </patternFill>
    </fill>
    <fill>
      <patternFill patternType="solid">
        <fgColor rgb="FFC6EFCE"/>
      </patternFill>
    </fill>
    <fill>
      <patternFill patternType="solid">
        <fgColor theme="0" tint="-0.14999847407452621"/>
        <bgColor indexed="64"/>
      </patternFill>
    </fill>
    <fill>
      <patternFill patternType="solid">
        <fgColor rgb="FFD9D9D9"/>
        <bgColor rgb="FF000000"/>
      </patternFill>
    </fill>
    <fill>
      <patternFill patternType="solid">
        <fgColor theme="0" tint="-4.9989318521683403E-2"/>
        <bgColor indexed="64"/>
      </patternFill>
    </fill>
    <fill>
      <patternFill patternType="solid">
        <fgColor rgb="FFFFFF00"/>
        <bgColor indexed="64"/>
      </patternFill>
    </fill>
    <fill>
      <patternFill patternType="solid">
        <fgColor theme="0"/>
        <bgColor indexed="64"/>
      </patternFill>
    </fill>
    <fill>
      <patternFill patternType="solid">
        <fgColor indexed="9"/>
        <bgColor indexed="26"/>
      </patternFill>
    </fill>
    <fill>
      <patternFill patternType="solid">
        <fgColor indexed="9"/>
        <bgColor indexed="64"/>
      </patternFill>
    </fill>
    <fill>
      <patternFill patternType="solid">
        <fgColor theme="2" tint="-0.249977111117893"/>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31"/>
        <bgColor indexed="24"/>
      </patternFill>
    </fill>
    <fill>
      <patternFill patternType="solid">
        <fgColor indexed="41"/>
        <bgColor indexed="9"/>
      </patternFill>
    </fill>
    <fill>
      <patternFill patternType="solid">
        <fgColor indexed="29"/>
      </patternFill>
    </fill>
    <fill>
      <patternFill patternType="solid">
        <fgColor indexed="45"/>
        <bgColor indexed="29"/>
      </patternFill>
    </fill>
    <fill>
      <patternFill patternType="solid">
        <fgColor indexed="29"/>
        <bgColor indexed="45"/>
      </patternFill>
    </fill>
    <fill>
      <patternFill patternType="solid">
        <fgColor indexed="47"/>
        <bgColor indexed="24"/>
      </patternFill>
    </fill>
    <fill>
      <patternFill patternType="solid">
        <fgColor indexed="26"/>
      </patternFill>
    </fill>
    <fill>
      <patternFill patternType="solid">
        <fgColor indexed="42"/>
        <bgColor indexed="27"/>
      </patternFill>
    </fill>
    <fill>
      <patternFill patternType="solid">
        <fgColor indexed="26"/>
        <bgColor indexed="9"/>
      </patternFill>
    </fill>
    <fill>
      <patternFill patternType="solid">
        <fgColor indexed="24"/>
        <bgColor indexed="22"/>
      </patternFill>
    </fill>
    <fill>
      <patternFill patternType="solid">
        <fgColor indexed="27"/>
        <bgColor indexed="42"/>
      </patternFill>
    </fill>
    <fill>
      <patternFill patternType="solid">
        <fgColor indexed="44"/>
      </patternFill>
    </fill>
    <fill>
      <patternFill patternType="solid">
        <fgColor indexed="11"/>
      </patternFill>
    </fill>
    <fill>
      <patternFill patternType="solid">
        <fgColor indexed="51"/>
      </patternFill>
    </fill>
    <fill>
      <patternFill patternType="solid">
        <fgColor indexed="22"/>
      </patternFill>
    </fill>
    <fill>
      <patternFill patternType="solid">
        <fgColor indexed="44"/>
        <bgColor indexed="31"/>
      </patternFill>
    </fill>
    <fill>
      <patternFill patternType="solid">
        <fgColor indexed="22"/>
        <bgColor indexed="24"/>
      </patternFill>
    </fill>
    <fill>
      <patternFill patternType="solid">
        <fgColor indexed="43"/>
      </patternFill>
    </fill>
    <fill>
      <patternFill patternType="solid">
        <fgColor indexed="11"/>
        <bgColor indexed="49"/>
      </patternFill>
    </fill>
    <fill>
      <patternFill patternType="solid">
        <fgColor indexed="43"/>
        <bgColor indexed="26"/>
      </patternFill>
    </fill>
    <fill>
      <patternFill patternType="solid">
        <fgColor indexed="51"/>
        <bgColor indexed="13"/>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30"/>
        <bgColor indexed="21"/>
      </patternFill>
    </fill>
    <fill>
      <patternFill patternType="solid">
        <fgColor indexed="49"/>
        <bgColor indexed="40"/>
      </patternFill>
    </fill>
    <fill>
      <patternFill patternType="solid">
        <fgColor indexed="20"/>
        <bgColor indexed="36"/>
      </patternFill>
    </fill>
    <fill>
      <patternFill patternType="solid">
        <fgColor indexed="52"/>
        <bgColor indexed="51"/>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9"/>
      </patternFill>
    </fill>
    <fill>
      <patternFill patternType="solid">
        <fgColor indexed="55"/>
      </patternFill>
    </fill>
    <fill>
      <patternFill patternType="solid">
        <fgColor indexed="55"/>
        <bgColor indexed="23"/>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4"/>
      </patternFill>
    </fill>
    <fill>
      <patternFill patternType="solid">
        <fgColor indexed="54"/>
        <bgColor indexed="23"/>
      </patternFill>
    </fill>
    <fill>
      <patternFill patternType="solid">
        <fgColor indexed="53"/>
        <bgColor indexed="52"/>
      </patternFill>
    </fill>
  </fills>
  <borders count="67">
    <border>
      <left/>
      <right/>
      <top/>
      <bottom/>
      <diagonal/>
    </border>
    <border>
      <left style="thin">
        <color indexed="64"/>
      </left>
      <right style="thin">
        <color indexed="64"/>
      </right>
      <top style="thin">
        <color indexed="64"/>
      </top>
      <bottom style="thin">
        <color indexed="64"/>
      </bottom>
      <diagonal/>
    </border>
    <border>
      <left/>
      <right/>
      <top/>
      <bottom style="thick">
        <color indexed="62"/>
      </bottom>
      <diagonal/>
    </border>
    <border>
      <left style="hair">
        <color indexed="64"/>
      </left>
      <right style="hair">
        <color indexed="64"/>
      </right>
      <top style="hair">
        <color indexed="64"/>
      </top>
      <bottom style="hair">
        <color indexed="64"/>
      </bottom>
      <diagonal/>
    </border>
    <border>
      <left/>
      <right/>
      <top style="thick">
        <color indexed="64"/>
      </top>
      <bottom style="hair">
        <color indexed="64"/>
      </bottom>
      <diagonal/>
    </border>
    <border>
      <left style="hair">
        <color indexed="64"/>
      </left>
      <right style="hair">
        <color indexed="64"/>
      </right>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right style="medium">
        <color indexed="64"/>
      </right>
      <top style="hair">
        <color indexed="64"/>
      </top>
      <bottom style="hair">
        <color indexed="64"/>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right/>
      <top/>
      <bottom style="hair">
        <color indexed="64"/>
      </bottom>
      <diagonal/>
    </border>
    <border>
      <left style="medium">
        <color indexed="64"/>
      </left>
      <right/>
      <top style="thick">
        <color indexed="64"/>
      </top>
      <bottom style="hair">
        <color indexed="64"/>
      </bottom>
      <diagonal/>
    </border>
    <border>
      <left/>
      <right style="medium">
        <color indexed="64"/>
      </right>
      <top style="thick">
        <color indexed="64"/>
      </top>
      <bottom style="hair">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style="medium">
        <color indexed="64"/>
      </right>
      <top/>
      <bottom style="hair">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ck">
        <color indexed="64"/>
      </bottom>
      <diagonal/>
    </border>
    <border>
      <left/>
      <right/>
      <top style="medium">
        <color indexed="64"/>
      </top>
      <bottom style="thick">
        <color indexed="64"/>
      </bottom>
      <diagonal/>
    </border>
    <border>
      <left/>
      <right style="medium">
        <color indexed="64"/>
      </right>
      <top style="medium">
        <color indexed="64"/>
      </top>
      <bottom style="thick">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diagonal/>
    </border>
    <border>
      <left/>
      <right style="thin">
        <color indexed="64"/>
      </right>
      <top/>
      <bottom/>
      <diagonal/>
    </border>
    <border>
      <left style="medium">
        <color indexed="64"/>
      </left>
      <right/>
      <top/>
      <bottom style="thin">
        <color indexed="64"/>
      </bottom>
      <diagonal/>
    </border>
    <border>
      <left/>
      <right style="thin">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49"/>
      </bottom>
      <diagonal/>
    </border>
    <border>
      <left/>
      <right/>
      <top/>
      <bottom style="medium">
        <color indexed="49"/>
      </bottom>
      <diagonal/>
    </border>
    <border>
      <left/>
      <right/>
      <top style="thin">
        <color indexed="62"/>
      </top>
      <bottom style="double">
        <color indexed="62"/>
      </bottom>
      <diagonal/>
    </border>
    <border>
      <left/>
      <right/>
      <top style="thin">
        <color indexed="49"/>
      </top>
      <bottom style="double">
        <color indexed="49"/>
      </bottom>
      <diagonal/>
    </border>
  </borders>
  <cellStyleXfs count="674">
    <xf numFmtId="0" fontId="0" fillId="0" borderId="0"/>
    <xf numFmtId="167" fontId="5" fillId="0" borderId="0"/>
    <xf numFmtId="0" fontId="16" fillId="3" borderId="0" applyNumberFormat="0" applyBorder="0" applyAlignment="0" applyProtection="0"/>
    <xf numFmtId="0" fontId="4" fillId="0" borderId="0"/>
    <xf numFmtId="168" fontId="2" fillId="0" borderId="0" applyFill="0" applyBorder="0" applyAlignment="0" applyProtection="0"/>
    <xf numFmtId="165" fontId="15" fillId="0" borderId="0" applyFont="0" applyFill="0" applyBorder="0" applyAlignment="0" applyProtection="0"/>
    <xf numFmtId="0" fontId="8" fillId="0" borderId="0"/>
    <xf numFmtId="0" fontId="4" fillId="0" borderId="0"/>
    <xf numFmtId="0" fontId="4" fillId="0" borderId="0"/>
    <xf numFmtId="0" fontId="6" fillId="0" borderId="0"/>
    <xf numFmtId="0" fontId="4" fillId="0" borderId="0"/>
    <xf numFmtId="0" fontId="2" fillId="0" borderId="0"/>
    <xf numFmtId="0" fontId="4" fillId="0" borderId="0"/>
    <xf numFmtId="0" fontId="2" fillId="0" borderId="1"/>
    <xf numFmtId="0" fontId="4" fillId="0" borderId="0"/>
    <xf numFmtId="0" fontId="2" fillId="2" borderId="0" applyNumberFormat="0" applyBorder="0" applyAlignment="0" applyProtection="0"/>
    <xf numFmtId="0" fontId="2" fillId="0" borderId="0" applyNumberFormat="0" applyBorder="0" applyAlignment="0"/>
    <xf numFmtId="9" fontId="15" fillId="0" borderId="0" applyFont="0" applyFill="0" applyBorder="0" applyAlignment="0" applyProtection="0"/>
    <xf numFmtId="9" fontId="6"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8" fillId="0" borderId="0" applyFont="0" applyFill="0" applyBorder="0" applyAlignment="0" applyProtection="0"/>
    <xf numFmtId="164" fontId="15" fillId="0" borderId="0" applyFont="0" applyFill="0" applyBorder="0" applyAlignment="0" applyProtection="0"/>
    <xf numFmtId="164" fontId="6"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9" fontId="2" fillId="0" borderId="0" applyFont="0" applyFill="0" applyBorder="0" applyAlignment="0" applyProtection="0"/>
    <xf numFmtId="164" fontId="4" fillId="0" borderId="0" applyFont="0" applyFill="0" applyBorder="0" applyAlignment="0" applyProtection="0"/>
    <xf numFmtId="164" fontId="8" fillId="0" borderId="0" applyFont="0" applyFill="0" applyBorder="0" applyAlignment="0" applyProtection="0"/>
    <xf numFmtId="0" fontId="7" fillId="0" borderId="2" applyNumberFormat="0" applyFill="0" applyAlignment="0" applyProtection="0"/>
    <xf numFmtId="43" fontId="15" fillId="0" borderId="0" applyFont="0" applyFill="0" applyBorder="0" applyAlignment="0" applyProtection="0"/>
    <xf numFmtId="43" fontId="15" fillId="0" borderId="0" applyFont="0" applyFill="0" applyBorder="0" applyAlignment="0" applyProtection="0"/>
    <xf numFmtId="0" fontId="35" fillId="0" borderId="0"/>
    <xf numFmtId="44" fontId="3" fillId="0" borderId="0" applyFill="0" applyBorder="0" applyAlignment="0" applyProtection="0"/>
    <xf numFmtId="0" fontId="23" fillId="0" borderId="0"/>
    <xf numFmtId="0" fontId="23" fillId="0" borderId="0"/>
    <xf numFmtId="0" fontId="6" fillId="0" borderId="0"/>
    <xf numFmtId="0" fontId="4" fillId="0" borderId="0"/>
    <xf numFmtId="0" fontId="6" fillId="0" borderId="0"/>
    <xf numFmtId="9" fontId="6" fillId="0" borderId="0" applyFont="0" applyFill="0" applyBorder="0" applyAlignment="0" applyProtection="0"/>
    <xf numFmtId="0" fontId="4" fillId="0" borderId="0" applyBorder="0"/>
    <xf numFmtId="0" fontId="6" fillId="12" borderId="0" applyNumberFormat="0" applyBorder="0" applyAlignment="0" applyProtection="0"/>
    <xf numFmtId="0" fontId="6" fillId="12"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20" borderId="0" applyNumberFormat="0" applyBorder="0" applyAlignment="0" applyProtection="0"/>
    <xf numFmtId="0" fontId="6" fillId="21" borderId="0" applyNumberFormat="0" applyBorder="0" applyAlignment="0" applyProtection="0"/>
    <xf numFmtId="0" fontId="6" fillId="21" borderId="0" applyNumberFormat="0" applyBorder="0" applyAlignment="0" applyProtection="0"/>
    <xf numFmtId="0" fontId="6" fillId="21" borderId="0" applyNumberFormat="0" applyBorder="0" applyAlignment="0" applyProtection="0"/>
    <xf numFmtId="0" fontId="6" fillId="21" borderId="0" applyNumberFormat="0" applyBorder="0" applyAlignment="0" applyProtection="0"/>
    <xf numFmtId="0" fontId="6" fillId="21" borderId="0" applyNumberFormat="0" applyBorder="0" applyAlignment="0" applyProtection="0"/>
    <xf numFmtId="0" fontId="6" fillId="21" borderId="0" applyNumberFormat="0" applyBorder="0" applyAlignment="0" applyProtection="0"/>
    <xf numFmtId="0" fontId="6" fillId="21" borderId="0" applyNumberFormat="0" applyBorder="0" applyAlignment="0" applyProtection="0"/>
    <xf numFmtId="0" fontId="6" fillId="21"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4" borderId="0" applyNumberFormat="0" applyBorder="0" applyAlignment="0" applyProtection="0"/>
    <xf numFmtId="0" fontId="6" fillId="25" borderId="0" applyNumberFormat="0" applyBorder="0" applyAlignment="0" applyProtection="0"/>
    <xf numFmtId="0" fontId="6" fillId="25" borderId="0" applyNumberFormat="0" applyBorder="0" applyAlignment="0" applyProtection="0"/>
    <xf numFmtId="0" fontId="6" fillId="25" borderId="0" applyNumberFormat="0" applyBorder="0" applyAlignment="0" applyProtection="0"/>
    <xf numFmtId="0" fontId="6" fillId="25" borderId="0" applyNumberFormat="0" applyBorder="0" applyAlignment="0" applyProtection="0"/>
    <xf numFmtId="0" fontId="6" fillId="25" borderId="0" applyNumberFormat="0" applyBorder="0" applyAlignment="0" applyProtection="0"/>
    <xf numFmtId="0" fontId="6" fillId="25" borderId="0" applyNumberFormat="0" applyBorder="0" applyAlignment="0" applyProtection="0"/>
    <xf numFmtId="0" fontId="6" fillId="25" borderId="0" applyNumberFormat="0" applyBorder="0" applyAlignment="0" applyProtection="0"/>
    <xf numFmtId="0" fontId="6" fillId="25" borderId="0" applyNumberFormat="0" applyBorder="0" applyAlignment="0" applyProtection="0"/>
    <xf numFmtId="0" fontId="6" fillId="26" borderId="0" applyNumberFormat="0" applyBorder="0" applyAlignment="0" applyProtection="0"/>
    <xf numFmtId="0" fontId="6" fillId="1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1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16" borderId="0" applyNumberFormat="0" applyBorder="0" applyAlignment="0" applyProtection="0"/>
    <xf numFmtId="0" fontId="6" fillId="28" borderId="0" applyNumberFormat="0" applyBorder="0" applyAlignment="0" applyProtection="0"/>
    <xf numFmtId="0" fontId="6" fillId="28" borderId="0" applyNumberFormat="0" applyBorder="0" applyAlignment="0" applyProtection="0"/>
    <xf numFmtId="0" fontId="6" fillId="28" borderId="0" applyNumberFormat="0" applyBorder="0" applyAlignment="0" applyProtection="0"/>
    <xf numFmtId="0" fontId="6" fillId="28" borderId="0" applyNumberFormat="0" applyBorder="0" applyAlignment="0" applyProtection="0"/>
    <xf numFmtId="0" fontId="6" fillId="28" borderId="0" applyNumberFormat="0" applyBorder="0" applyAlignment="0" applyProtection="0"/>
    <xf numFmtId="0" fontId="6" fillId="28" borderId="0" applyNumberFormat="0" applyBorder="0" applyAlignment="0" applyProtection="0"/>
    <xf numFmtId="0" fontId="6" fillId="28" borderId="0" applyNumberFormat="0" applyBorder="0" applyAlignment="0" applyProtection="0"/>
    <xf numFmtId="0" fontId="6" fillId="28" borderId="0" applyNumberFormat="0" applyBorder="0" applyAlignment="0" applyProtection="0"/>
    <xf numFmtId="0" fontId="6" fillId="24"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6"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9" borderId="0" applyNumberFormat="0" applyBorder="0" applyAlignment="0" applyProtection="0"/>
    <xf numFmtId="0" fontId="6" fillId="29" borderId="0" applyNumberFormat="0" applyBorder="0" applyAlignment="0" applyProtection="0"/>
    <xf numFmtId="0" fontId="6" fillId="20"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29"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3" borderId="0" applyNumberFormat="0" applyBorder="0" applyAlignment="0" applyProtection="0"/>
    <xf numFmtId="0" fontId="6" fillId="33" borderId="0" applyNumberFormat="0" applyBorder="0" applyAlignment="0" applyProtection="0"/>
    <xf numFmtId="0" fontId="6" fillId="33" borderId="0" applyNumberFormat="0" applyBorder="0" applyAlignment="0" applyProtection="0"/>
    <xf numFmtId="0" fontId="6" fillId="33" borderId="0" applyNumberFormat="0" applyBorder="0" applyAlignment="0" applyProtection="0"/>
    <xf numFmtId="0" fontId="6" fillId="33" borderId="0" applyNumberFormat="0" applyBorder="0" applyAlignment="0" applyProtection="0"/>
    <xf numFmtId="0" fontId="6" fillId="33" borderId="0" applyNumberFormat="0" applyBorder="0" applyAlignment="0" applyProtection="0"/>
    <xf numFmtId="0" fontId="6" fillId="33" borderId="0" applyNumberFormat="0" applyBorder="0" applyAlignment="0" applyProtection="0"/>
    <xf numFmtId="0" fontId="6" fillId="34" borderId="0" applyNumberFormat="0" applyBorder="0" applyAlignment="0" applyProtection="0"/>
    <xf numFmtId="0" fontId="6" fillId="33" borderId="0" applyNumberFormat="0" applyBorder="0" applyAlignment="0" applyProtection="0"/>
    <xf numFmtId="0" fontId="6" fillId="34" borderId="0" applyNumberFormat="0" applyBorder="0" applyAlignment="0" applyProtection="0"/>
    <xf numFmtId="0" fontId="6" fillId="34" borderId="0" applyNumberFormat="0" applyBorder="0" applyAlignment="0" applyProtection="0"/>
    <xf numFmtId="0" fontId="6" fillId="34" borderId="0" applyNumberFormat="0" applyBorder="0" applyAlignment="0" applyProtection="0"/>
    <xf numFmtId="0" fontId="6" fillId="34" borderId="0" applyNumberFormat="0" applyBorder="0" applyAlignment="0" applyProtection="0"/>
    <xf numFmtId="0" fontId="6" fillId="33" borderId="0" applyNumberFormat="0" applyBorder="0" applyAlignment="0" applyProtection="0"/>
    <xf numFmtId="0" fontId="6" fillId="33" borderId="0" applyNumberFormat="0" applyBorder="0" applyAlignment="0" applyProtection="0"/>
    <xf numFmtId="0" fontId="6" fillId="33" borderId="0" applyNumberFormat="0" applyBorder="0" applyAlignment="0" applyProtection="0"/>
    <xf numFmtId="0" fontId="6" fillId="33" borderId="0" applyNumberFormat="0" applyBorder="0" applyAlignment="0" applyProtection="0"/>
    <xf numFmtId="0" fontId="6" fillId="33" borderId="0" applyNumberFormat="0" applyBorder="0" applyAlignment="0" applyProtection="0"/>
    <xf numFmtId="0" fontId="6" fillId="20"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35" borderId="0" applyNumberFormat="0" applyBorder="0" applyAlignment="0" applyProtection="0"/>
    <xf numFmtId="0" fontId="6" fillId="36" borderId="0" applyNumberFormat="0" applyBorder="0" applyAlignment="0" applyProtection="0"/>
    <xf numFmtId="0" fontId="6" fillId="36" borderId="0" applyNumberFormat="0" applyBorder="0" applyAlignment="0" applyProtection="0"/>
    <xf numFmtId="0" fontId="6" fillId="36" borderId="0" applyNumberFormat="0" applyBorder="0" applyAlignment="0" applyProtection="0"/>
    <xf numFmtId="0" fontId="6" fillId="36" borderId="0" applyNumberFormat="0" applyBorder="0" applyAlignment="0" applyProtection="0"/>
    <xf numFmtId="0" fontId="6" fillId="36" borderId="0" applyNumberFormat="0" applyBorder="0" applyAlignment="0" applyProtection="0"/>
    <xf numFmtId="0" fontId="6" fillId="36" borderId="0" applyNumberFormat="0" applyBorder="0" applyAlignment="0" applyProtection="0"/>
    <xf numFmtId="0" fontId="6" fillId="36"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32"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34" borderId="0" applyNumberFormat="0" applyBorder="0" applyAlignment="0" applyProtection="0"/>
    <xf numFmtId="0" fontId="6" fillId="34" borderId="0" applyNumberFormat="0" applyBorder="0" applyAlignment="0" applyProtection="0"/>
    <xf numFmtId="0" fontId="6" fillId="34" borderId="0" applyNumberFormat="0" applyBorder="0" applyAlignment="0" applyProtection="0"/>
    <xf numFmtId="0" fontId="6" fillId="34" borderId="0" applyNumberFormat="0" applyBorder="0" applyAlignment="0" applyProtection="0"/>
    <xf numFmtId="0" fontId="6" fillId="34" borderId="0" applyNumberFormat="0" applyBorder="0" applyAlignment="0" applyProtection="0"/>
    <xf numFmtId="0" fontId="6" fillId="29" borderId="0" applyNumberFormat="0" applyBorder="0" applyAlignment="0" applyProtection="0"/>
    <xf numFmtId="0" fontId="6" fillId="33" borderId="0" applyNumberFormat="0" applyBorder="0" applyAlignment="0" applyProtection="0"/>
    <xf numFmtId="0" fontId="6" fillId="33" borderId="0" applyNumberFormat="0" applyBorder="0" applyAlignment="0" applyProtection="0"/>
    <xf numFmtId="0" fontId="6" fillId="33" borderId="0" applyNumberFormat="0" applyBorder="0" applyAlignment="0" applyProtection="0"/>
    <xf numFmtId="0" fontId="6" fillId="33" borderId="0" applyNumberFormat="0" applyBorder="0" applyAlignment="0" applyProtection="0"/>
    <xf numFmtId="0" fontId="6" fillId="33" borderId="0" applyNumberFormat="0" applyBorder="0" applyAlignment="0" applyProtection="0"/>
    <xf numFmtId="0" fontId="6" fillId="33" borderId="0" applyNumberFormat="0" applyBorder="0" applyAlignment="0" applyProtection="0"/>
    <xf numFmtId="0" fontId="6" fillId="33" borderId="0" applyNumberFormat="0" applyBorder="0" applyAlignment="0" applyProtection="0"/>
    <xf numFmtId="0" fontId="6" fillId="33" borderId="0" applyNumberFormat="0" applyBorder="0" applyAlignment="0" applyProtection="0"/>
    <xf numFmtId="0" fontId="6" fillId="33" borderId="0" applyNumberFormat="0" applyBorder="0" applyAlignment="0" applyProtection="0"/>
    <xf numFmtId="0" fontId="6" fillId="33" borderId="0" applyNumberFormat="0" applyBorder="0" applyAlignment="0" applyProtection="0"/>
    <xf numFmtId="0" fontId="6" fillId="33" borderId="0" applyNumberFormat="0" applyBorder="0" applyAlignment="0" applyProtection="0"/>
    <xf numFmtId="0" fontId="6" fillId="35" borderId="0" applyNumberFormat="0" applyBorder="0" applyAlignment="0" applyProtection="0"/>
    <xf numFmtId="0" fontId="6" fillId="38" borderId="0" applyNumberFormat="0" applyBorder="0" applyAlignment="0" applyProtection="0"/>
    <xf numFmtId="0" fontId="6" fillId="38" borderId="0" applyNumberFormat="0" applyBorder="0" applyAlignment="0" applyProtection="0"/>
    <xf numFmtId="0" fontId="6" fillId="38" borderId="0" applyNumberFormat="0" applyBorder="0" applyAlignment="0" applyProtection="0"/>
    <xf numFmtId="0" fontId="6" fillId="38" borderId="0" applyNumberFormat="0" applyBorder="0" applyAlignment="0" applyProtection="0"/>
    <xf numFmtId="0" fontId="6" fillId="38" borderId="0" applyNumberFormat="0" applyBorder="0" applyAlignment="0" applyProtection="0"/>
    <xf numFmtId="0" fontId="6" fillId="38" borderId="0" applyNumberFormat="0" applyBorder="0" applyAlignment="0" applyProtection="0"/>
    <xf numFmtId="0" fontId="6" fillId="38" borderId="0" applyNumberFormat="0" applyBorder="0" applyAlignment="0" applyProtection="0"/>
    <xf numFmtId="0" fontId="6" fillId="38" borderId="0" applyNumberFormat="0" applyBorder="0" applyAlignment="0" applyProtection="0"/>
    <xf numFmtId="0" fontId="6" fillId="37"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57" fillId="39" borderId="0" applyNumberFormat="0" applyBorder="0" applyAlignment="0" applyProtection="0"/>
    <xf numFmtId="0" fontId="57" fillId="39" borderId="0" applyNumberFormat="0" applyBorder="0" applyAlignment="0" applyProtection="0"/>
    <xf numFmtId="0" fontId="57" fillId="20" borderId="0" applyNumberFormat="0" applyBorder="0" applyAlignment="0" applyProtection="0"/>
    <xf numFmtId="0" fontId="57" fillId="30" borderId="0" applyNumberFormat="0" applyBorder="0" applyAlignment="0" applyProtection="0"/>
    <xf numFmtId="0" fontId="57" fillId="30" borderId="0" applyNumberFormat="0" applyBorder="0" applyAlignment="0" applyProtection="0"/>
    <xf numFmtId="0" fontId="57" fillId="40" borderId="0" applyNumberFormat="0" applyBorder="0" applyAlignment="0" applyProtection="0"/>
    <xf numFmtId="0" fontId="57" fillId="40" borderId="0" applyNumberFormat="0" applyBorder="0" applyAlignment="0" applyProtection="0"/>
    <xf numFmtId="0" fontId="57" fillId="41" borderId="0" applyNumberFormat="0" applyBorder="0" applyAlignment="0" applyProtection="0"/>
    <xf numFmtId="0" fontId="57" fillId="42" borderId="0" applyNumberFormat="0" applyBorder="0" applyAlignment="0" applyProtection="0"/>
    <xf numFmtId="0" fontId="57" fillId="42" borderId="0" applyNumberFormat="0" applyBorder="0" applyAlignment="0" applyProtection="0"/>
    <xf numFmtId="0" fontId="57" fillId="41" borderId="0" applyNumberFormat="0" applyBorder="0" applyAlignment="0" applyProtection="0"/>
    <xf numFmtId="0" fontId="57" fillId="43" borderId="0" applyNumberFormat="0" applyBorder="0" applyAlignment="0" applyProtection="0"/>
    <xf numFmtId="0" fontId="57" fillId="43" borderId="0" applyNumberFormat="0" applyBorder="0" applyAlignment="0" applyProtection="0"/>
    <xf numFmtId="0" fontId="57" fillId="43" borderId="0" applyNumberFormat="0" applyBorder="0" applyAlignment="0" applyProtection="0"/>
    <xf numFmtId="0" fontId="57" fillId="43" borderId="0" applyNumberFormat="0" applyBorder="0" applyAlignment="0" applyProtection="0"/>
    <xf numFmtId="0" fontId="57" fillId="43" borderId="0" applyNumberFormat="0" applyBorder="0" applyAlignment="0" applyProtection="0"/>
    <xf numFmtId="0" fontId="57" fillId="43" borderId="0" applyNumberFormat="0" applyBorder="0" applyAlignment="0" applyProtection="0"/>
    <xf numFmtId="0" fontId="57" fillId="43" borderId="0" applyNumberFormat="0" applyBorder="0" applyAlignment="0" applyProtection="0"/>
    <xf numFmtId="0" fontId="57" fillId="43" borderId="0" applyNumberFormat="0" applyBorder="0" applyAlignment="0" applyProtection="0"/>
    <xf numFmtId="0" fontId="57" fillId="44" borderId="0" applyNumberFormat="0" applyBorder="0" applyAlignment="0" applyProtection="0"/>
    <xf numFmtId="0" fontId="57" fillId="20" borderId="0" applyNumberFormat="0" applyBorder="0" applyAlignment="0" applyProtection="0"/>
    <xf numFmtId="0" fontId="57" fillId="22" borderId="0" applyNumberFormat="0" applyBorder="0" applyAlignment="0" applyProtection="0"/>
    <xf numFmtId="0" fontId="57" fillId="22" borderId="0" applyNumberFormat="0" applyBorder="0" applyAlignment="0" applyProtection="0"/>
    <xf numFmtId="0" fontId="57" fillId="22" borderId="0" applyNumberFormat="0" applyBorder="0" applyAlignment="0" applyProtection="0"/>
    <xf numFmtId="0" fontId="57" fillId="22" borderId="0" applyNumberFormat="0" applyBorder="0" applyAlignment="0" applyProtection="0"/>
    <xf numFmtId="0" fontId="57" fillId="22" borderId="0" applyNumberFormat="0" applyBorder="0" applyAlignment="0" applyProtection="0"/>
    <xf numFmtId="0" fontId="57" fillId="22" borderId="0" applyNumberFormat="0" applyBorder="0" applyAlignment="0" applyProtection="0"/>
    <xf numFmtId="0" fontId="57" fillId="22" borderId="0" applyNumberFormat="0" applyBorder="0" applyAlignment="0" applyProtection="0"/>
    <xf numFmtId="0" fontId="57" fillId="22" borderId="0" applyNumberFormat="0" applyBorder="0" applyAlignment="0" applyProtection="0"/>
    <xf numFmtId="0" fontId="57" fillId="35" borderId="0" applyNumberFormat="0" applyBorder="0" applyAlignment="0" applyProtection="0"/>
    <xf numFmtId="0" fontId="57" fillId="36" borderId="0" applyNumberFormat="0" applyBorder="0" applyAlignment="0" applyProtection="0"/>
    <xf numFmtId="0" fontId="57" fillId="36" borderId="0" applyNumberFormat="0" applyBorder="0" applyAlignment="0" applyProtection="0"/>
    <xf numFmtId="0" fontId="57" fillId="36" borderId="0" applyNumberFormat="0" applyBorder="0" applyAlignment="0" applyProtection="0"/>
    <xf numFmtId="0" fontId="57" fillId="36" borderId="0" applyNumberFormat="0" applyBorder="0" applyAlignment="0" applyProtection="0"/>
    <xf numFmtId="0" fontId="57" fillId="36" borderId="0" applyNumberFormat="0" applyBorder="0" applyAlignment="0" applyProtection="0"/>
    <xf numFmtId="0" fontId="57" fillId="36" borderId="0" applyNumberFormat="0" applyBorder="0" applyAlignment="0" applyProtection="0"/>
    <xf numFmtId="0" fontId="57" fillId="36" borderId="0" applyNumberFormat="0" applyBorder="0" applyAlignment="0" applyProtection="0"/>
    <xf numFmtId="0" fontId="57" fillId="36" borderId="0" applyNumberFormat="0" applyBorder="0" applyAlignment="0" applyProtection="0"/>
    <xf numFmtId="0" fontId="57" fillId="32" borderId="0" applyNumberFormat="0" applyBorder="0" applyAlignment="0" applyProtection="0"/>
    <xf numFmtId="0" fontId="57" fillId="45" borderId="0" applyNumberFormat="0" applyBorder="0" applyAlignment="0" applyProtection="0"/>
    <xf numFmtId="0" fontId="57" fillId="45" borderId="0" applyNumberFormat="0" applyBorder="0" applyAlignment="0" applyProtection="0"/>
    <xf numFmtId="0" fontId="57" fillId="45" borderId="0" applyNumberFormat="0" applyBorder="0" applyAlignment="0" applyProtection="0"/>
    <xf numFmtId="0" fontId="57" fillId="45" borderId="0" applyNumberFormat="0" applyBorder="0" applyAlignment="0" applyProtection="0"/>
    <xf numFmtId="0" fontId="57" fillId="45" borderId="0" applyNumberFormat="0" applyBorder="0" applyAlignment="0" applyProtection="0"/>
    <xf numFmtId="0" fontId="57" fillId="45" borderId="0" applyNumberFormat="0" applyBorder="0" applyAlignment="0" applyProtection="0"/>
    <xf numFmtId="0" fontId="57" fillId="45" borderId="0" applyNumberFormat="0" applyBorder="0" applyAlignment="0" applyProtection="0"/>
    <xf numFmtId="0" fontId="57" fillId="45" borderId="0" applyNumberFormat="0" applyBorder="0" applyAlignment="0" applyProtection="0"/>
    <xf numFmtId="0" fontId="57" fillId="34" borderId="0" applyNumberFormat="0" applyBorder="0" applyAlignment="0" applyProtection="0"/>
    <xf numFmtId="0" fontId="57" fillId="34" borderId="0" applyNumberFormat="0" applyBorder="0" applyAlignment="0" applyProtection="0"/>
    <xf numFmtId="0" fontId="57" fillId="34" borderId="0" applyNumberFormat="0" applyBorder="0" applyAlignment="0" applyProtection="0"/>
    <xf numFmtId="0" fontId="57" fillId="34" borderId="0" applyNumberFormat="0" applyBorder="0" applyAlignment="0" applyProtection="0"/>
    <xf numFmtId="0" fontId="57" fillId="34" borderId="0" applyNumberFormat="0" applyBorder="0" applyAlignment="0" applyProtection="0"/>
    <xf numFmtId="0" fontId="57" fillId="41" borderId="0" applyNumberFormat="0" applyBorder="0" applyAlignment="0" applyProtection="0"/>
    <xf numFmtId="0" fontId="57" fillId="44" borderId="0" applyNumberFormat="0" applyBorder="0" applyAlignment="0" applyProtection="0"/>
    <xf numFmtId="0" fontId="57" fillId="44" borderId="0" applyNumberFormat="0" applyBorder="0" applyAlignment="0" applyProtection="0"/>
    <xf numFmtId="0" fontId="57" fillId="44" borderId="0" applyNumberFormat="0" applyBorder="0" applyAlignment="0" applyProtection="0"/>
    <xf numFmtId="0" fontId="57" fillId="44" borderId="0" applyNumberFormat="0" applyBorder="0" applyAlignment="0" applyProtection="0"/>
    <xf numFmtId="0" fontId="57" fillId="44" borderId="0" applyNumberFormat="0" applyBorder="0" applyAlignment="0" applyProtection="0"/>
    <xf numFmtId="0" fontId="57" fillId="44" borderId="0" applyNumberFormat="0" applyBorder="0" applyAlignment="0" applyProtection="0"/>
    <xf numFmtId="0" fontId="57" fillId="44" borderId="0" applyNumberFormat="0" applyBorder="0" applyAlignment="0" applyProtection="0"/>
    <xf numFmtId="0" fontId="57" fillId="44" borderId="0" applyNumberFormat="0" applyBorder="0" applyAlignment="0" applyProtection="0"/>
    <xf numFmtId="0" fontId="57" fillId="20" borderId="0" applyNumberFormat="0" applyBorder="0" applyAlignment="0" applyProtection="0"/>
    <xf numFmtId="0" fontId="57" fillId="46" borderId="0" applyNumberFormat="0" applyBorder="0" applyAlignment="0" applyProtection="0"/>
    <xf numFmtId="0" fontId="57" fillId="46" borderId="0" applyNumberFormat="0" applyBorder="0" applyAlignment="0" applyProtection="0"/>
    <xf numFmtId="0" fontId="57" fillId="46" borderId="0" applyNumberFormat="0" applyBorder="0" applyAlignment="0" applyProtection="0"/>
    <xf numFmtId="0" fontId="57" fillId="46" borderId="0" applyNumberFormat="0" applyBorder="0" applyAlignment="0" applyProtection="0"/>
    <xf numFmtId="0" fontId="57" fillId="46" borderId="0" applyNumberFormat="0" applyBorder="0" applyAlignment="0" applyProtection="0"/>
    <xf numFmtId="0" fontId="57" fillId="46" borderId="0" applyNumberFormat="0" applyBorder="0" applyAlignment="0" applyProtection="0"/>
    <xf numFmtId="0" fontId="57" fillId="46" borderId="0" applyNumberFormat="0" applyBorder="0" applyAlignment="0" applyProtection="0"/>
    <xf numFmtId="0" fontId="57" fillId="46" borderId="0" applyNumberFormat="0" applyBorder="0" applyAlignment="0" applyProtection="0"/>
    <xf numFmtId="0" fontId="57" fillId="22" borderId="0" applyNumberFormat="0" applyBorder="0" applyAlignment="0" applyProtection="0"/>
    <xf numFmtId="0" fontId="57" fillId="23" borderId="0" applyNumberFormat="0" applyBorder="0" applyAlignment="0" applyProtection="0"/>
    <xf numFmtId="0" fontId="57" fillId="23" borderId="0" applyNumberFormat="0" applyBorder="0" applyAlignment="0" applyProtection="0"/>
    <xf numFmtId="0" fontId="57" fillId="23" borderId="0" applyNumberFormat="0" applyBorder="0" applyAlignment="0" applyProtection="0"/>
    <xf numFmtId="0" fontId="57" fillId="23" borderId="0" applyNumberFormat="0" applyBorder="0" applyAlignment="0" applyProtection="0"/>
    <xf numFmtId="0" fontId="57" fillId="47" borderId="0" applyNumberFormat="0" applyBorder="0" applyAlignment="0" applyProtection="0"/>
    <xf numFmtId="0" fontId="57" fillId="47" borderId="0" applyNumberFormat="0" applyBorder="0" applyAlignment="0" applyProtection="0"/>
    <xf numFmtId="0" fontId="57" fillId="48" borderId="0" applyNumberFormat="0" applyBorder="0" applyAlignment="0" applyProtection="0"/>
    <xf numFmtId="0" fontId="57" fillId="49" borderId="0" applyNumberFormat="0" applyBorder="0" applyAlignment="0" applyProtection="0"/>
    <xf numFmtId="0" fontId="57" fillId="40" borderId="0" applyNumberFormat="0" applyBorder="0" applyAlignment="0" applyProtection="0"/>
    <xf numFmtId="0" fontId="57" fillId="40" borderId="0" applyNumberFormat="0" applyBorder="0" applyAlignment="0" applyProtection="0"/>
    <xf numFmtId="0" fontId="57" fillId="41" borderId="0" applyNumberFormat="0" applyBorder="0" applyAlignment="0" applyProtection="0"/>
    <xf numFmtId="0" fontId="57" fillId="50" borderId="0" applyNumberFormat="0" applyBorder="0" applyAlignment="0" applyProtection="0"/>
    <xf numFmtId="0" fontId="49" fillId="13" borderId="0" applyNumberFormat="0" applyBorder="0" applyAlignment="0" applyProtection="0"/>
    <xf numFmtId="0" fontId="48" fillId="14" borderId="0" applyNumberFormat="0" applyBorder="0" applyAlignment="0" applyProtection="0"/>
    <xf numFmtId="0" fontId="48" fillId="25" borderId="0" applyNumberFormat="0" applyBorder="0" applyAlignment="0" applyProtection="0"/>
    <xf numFmtId="0" fontId="48" fillId="25" borderId="0" applyNumberFormat="0" applyBorder="0" applyAlignment="0" applyProtection="0"/>
    <xf numFmtId="0" fontId="48" fillId="25" borderId="0" applyNumberFormat="0" applyBorder="0" applyAlignment="0" applyProtection="0"/>
    <xf numFmtId="0" fontId="48" fillId="25" borderId="0" applyNumberFormat="0" applyBorder="0" applyAlignment="0" applyProtection="0"/>
    <xf numFmtId="0" fontId="48" fillId="25" borderId="0" applyNumberFormat="0" applyBorder="0" applyAlignment="0" applyProtection="0"/>
    <xf numFmtId="0" fontId="48" fillId="25" borderId="0" applyNumberFormat="0" applyBorder="0" applyAlignment="0" applyProtection="0"/>
    <xf numFmtId="0" fontId="48" fillId="25" borderId="0" applyNumberFormat="0" applyBorder="0" applyAlignment="0" applyProtection="0"/>
    <xf numFmtId="0" fontId="48" fillId="25" borderId="0" applyNumberFormat="0" applyBorder="0" applyAlignment="0" applyProtection="0"/>
    <xf numFmtId="0" fontId="53" fillId="32" borderId="56" applyNumberFormat="0" applyAlignment="0" applyProtection="0"/>
    <xf numFmtId="0" fontId="53" fillId="32" borderId="56" applyNumberFormat="0" applyAlignment="0" applyProtection="0"/>
    <xf numFmtId="0" fontId="53" fillId="51" borderId="56" applyNumberFormat="0" applyAlignment="0" applyProtection="0"/>
    <xf numFmtId="0" fontId="53" fillId="34" borderId="56" applyNumberFormat="0" applyAlignment="0" applyProtection="0"/>
    <xf numFmtId="0" fontId="53" fillId="34" borderId="56" applyNumberFormat="0" applyAlignment="0" applyProtection="0"/>
    <xf numFmtId="0" fontId="53" fillId="34" borderId="56" applyNumberFormat="0" applyAlignment="0" applyProtection="0"/>
    <xf numFmtId="0" fontId="53" fillId="34" borderId="56" applyNumberFormat="0" applyAlignment="0" applyProtection="0"/>
    <xf numFmtId="0" fontId="53" fillId="34" borderId="56" applyNumberFormat="0" applyAlignment="0" applyProtection="0"/>
    <xf numFmtId="0" fontId="53" fillId="34" borderId="56" applyNumberFormat="0" applyAlignment="0" applyProtection="0"/>
    <xf numFmtId="0" fontId="53" fillId="34" borderId="56" applyNumberFormat="0" applyAlignment="0" applyProtection="0"/>
    <xf numFmtId="0" fontId="53" fillId="34" borderId="56" applyNumberFormat="0" applyAlignment="0" applyProtection="0"/>
    <xf numFmtId="0" fontId="53" fillId="9" borderId="56" applyNumberFormat="0" applyAlignment="0" applyProtection="0"/>
    <xf numFmtId="0" fontId="55" fillId="52" borderId="57" applyNumberFormat="0" applyAlignment="0" applyProtection="0"/>
    <xf numFmtId="0" fontId="55" fillId="53" borderId="57" applyNumberFormat="0" applyAlignment="0" applyProtection="0"/>
    <xf numFmtId="0" fontId="55" fillId="53" borderId="57" applyNumberFormat="0" applyAlignment="0" applyProtection="0"/>
    <xf numFmtId="0" fontId="55" fillId="53" borderId="57" applyNumberFormat="0" applyAlignment="0" applyProtection="0"/>
    <xf numFmtId="0" fontId="55" fillId="53" borderId="57" applyNumberFormat="0" applyAlignment="0" applyProtection="0"/>
    <xf numFmtId="0" fontId="55" fillId="53" borderId="57" applyNumberFormat="0" applyAlignment="0" applyProtection="0"/>
    <xf numFmtId="0" fontId="55" fillId="53" borderId="57" applyNumberFormat="0" applyAlignment="0" applyProtection="0"/>
    <xf numFmtId="0" fontId="55" fillId="53" borderId="57" applyNumberFormat="0" applyAlignment="0" applyProtection="0"/>
    <xf numFmtId="0" fontId="55" fillId="53" borderId="57" applyNumberFormat="0" applyAlignment="0" applyProtection="0"/>
    <xf numFmtId="0" fontId="55" fillId="53" borderId="57" applyNumberFormat="0" applyAlignment="0" applyProtection="0"/>
    <xf numFmtId="0" fontId="55" fillId="53" borderId="57" applyNumberFormat="0" applyAlignment="0" applyProtection="0"/>
    <xf numFmtId="0" fontId="55" fillId="53" borderId="57" applyNumberFormat="0" applyAlignment="0" applyProtection="0"/>
    <xf numFmtId="0" fontId="54" fillId="0" borderId="58" applyNumberFormat="0" applyFill="0" applyAlignment="0" applyProtection="0"/>
    <xf numFmtId="0" fontId="55" fillId="52" borderId="57" applyNumberFormat="0" applyAlignment="0" applyProtection="0"/>
    <xf numFmtId="43" fontId="4" fillId="0" borderId="0" applyFont="0" applyFill="0" applyBorder="0" applyAlignment="0" applyProtection="0"/>
    <xf numFmtId="173" fontId="4" fillId="0" borderId="0" applyFill="0" applyBorder="0" applyAlignment="0" applyProtection="0"/>
    <xf numFmtId="165" fontId="4" fillId="0" borderId="0" applyFont="0" applyFill="0" applyBorder="0" applyAlignment="0" applyProtection="0"/>
    <xf numFmtId="174" fontId="4" fillId="0" borderId="0" applyFill="0" applyBorder="0" applyAlignment="0" applyProtection="0"/>
    <xf numFmtId="0" fontId="57" fillId="41" borderId="0" applyNumberFormat="0" applyBorder="0" applyAlignment="0" applyProtection="0"/>
    <xf numFmtId="0" fontId="57" fillId="54" borderId="0" applyNumberFormat="0" applyBorder="0" applyAlignment="0" applyProtection="0"/>
    <xf numFmtId="0" fontId="57" fillId="54" borderId="0" applyNumberFormat="0" applyBorder="0" applyAlignment="0" applyProtection="0"/>
    <xf numFmtId="0" fontId="57" fillId="54" borderId="0" applyNumberFormat="0" applyBorder="0" applyAlignment="0" applyProtection="0"/>
    <xf numFmtId="0" fontId="57" fillId="54" borderId="0" applyNumberFormat="0" applyBorder="0" applyAlignment="0" applyProtection="0"/>
    <xf numFmtId="0" fontId="57" fillId="54" borderId="0" applyNumberFormat="0" applyBorder="0" applyAlignment="0" applyProtection="0"/>
    <xf numFmtId="0" fontId="57" fillId="54" borderId="0" applyNumberFormat="0" applyBorder="0" applyAlignment="0" applyProtection="0"/>
    <xf numFmtId="0" fontId="57" fillId="54" borderId="0" applyNumberFormat="0" applyBorder="0" applyAlignment="0" applyProtection="0"/>
    <xf numFmtId="0" fontId="57" fillId="54" borderId="0" applyNumberFormat="0" applyBorder="0" applyAlignment="0" applyProtection="0"/>
    <xf numFmtId="0" fontId="57" fillId="44" borderId="0" applyNumberFormat="0" applyBorder="0" applyAlignment="0" applyProtection="0"/>
    <xf numFmtId="0" fontId="57" fillId="48" borderId="0" applyNumberFormat="0" applyBorder="0" applyAlignment="0" applyProtection="0"/>
    <xf numFmtId="0" fontId="57" fillId="55" borderId="0" applyNumberFormat="0" applyBorder="0" applyAlignment="0" applyProtection="0"/>
    <xf numFmtId="0" fontId="57" fillId="55" borderId="0" applyNumberFormat="0" applyBorder="0" applyAlignment="0" applyProtection="0"/>
    <xf numFmtId="0" fontId="57" fillId="55" borderId="0" applyNumberFormat="0" applyBorder="0" applyAlignment="0" applyProtection="0"/>
    <xf numFmtId="0" fontId="57" fillId="55" borderId="0" applyNumberFormat="0" applyBorder="0" applyAlignment="0" applyProtection="0"/>
    <xf numFmtId="0" fontId="57" fillId="55" borderId="0" applyNumberFormat="0" applyBorder="0" applyAlignment="0" applyProtection="0"/>
    <xf numFmtId="0" fontId="57" fillId="55" borderId="0" applyNumberFormat="0" applyBorder="0" applyAlignment="0" applyProtection="0"/>
    <xf numFmtId="0" fontId="57" fillId="55" borderId="0" applyNumberFormat="0" applyBorder="0" applyAlignment="0" applyProtection="0"/>
    <xf numFmtId="0" fontId="57" fillId="55" borderId="0" applyNumberFormat="0" applyBorder="0" applyAlignment="0" applyProtection="0"/>
    <xf numFmtId="0" fontId="57" fillId="55" borderId="0" applyNumberFormat="0" applyBorder="0" applyAlignment="0" applyProtection="0"/>
    <xf numFmtId="0" fontId="57" fillId="49" borderId="0" applyNumberFormat="0" applyBorder="0" applyAlignment="0" applyProtection="0"/>
    <xf numFmtId="0" fontId="57" fillId="56" borderId="0" applyNumberFormat="0" applyBorder="0" applyAlignment="0" applyProtection="0"/>
    <xf numFmtId="0" fontId="57" fillId="56" borderId="0" applyNumberFormat="0" applyBorder="0" applyAlignment="0" applyProtection="0"/>
    <xf numFmtId="0" fontId="57" fillId="56" borderId="0" applyNumberFormat="0" applyBorder="0" applyAlignment="0" applyProtection="0"/>
    <xf numFmtId="0" fontId="57" fillId="56" borderId="0" applyNumberFormat="0" applyBorder="0" applyAlignment="0" applyProtection="0"/>
    <xf numFmtId="0" fontId="57" fillId="56" borderId="0" applyNumberFormat="0" applyBorder="0" applyAlignment="0" applyProtection="0"/>
    <xf numFmtId="0" fontId="57" fillId="56" borderId="0" applyNumberFormat="0" applyBorder="0" applyAlignment="0" applyProtection="0"/>
    <xf numFmtId="0" fontId="57" fillId="56" borderId="0" applyNumberFormat="0" applyBorder="0" applyAlignment="0" applyProtection="0"/>
    <xf numFmtId="0" fontId="57" fillId="56" borderId="0" applyNumberFormat="0" applyBorder="0" applyAlignment="0" applyProtection="0"/>
    <xf numFmtId="0" fontId="57" fillId="36" borderId="0" applyNumberFormat="0" applyBorder="0" applyAlignment="0" applyProtection="0"/>
    <xf numFmtId="0" fontId="57" fillId="57" borderId="0" applyNumberFormat="0" applyBorder="0" applyAlignment="0" applyProtection="0"/>
    <xf numFmtId="0" fontId="57" fillId="45" borderId="0" applyNumberFormat="0" applyBorder="0" applyAlignment="0" applyProtection="0"/>
    <xf numFmtId="0" fontId="57" fillId="45" borderId="0" applyNumberFormat="0" applyBorder="0" applyAlignment="0" applyProtection="0"/>
    <xf numFmtId="0" fontId="57" fillId="45" borderId="0" applyNumberFormat="0" applyBorder="0" applyAlignment="0" applyProtection="0"/>
    <xf numFmtId="0" fontId="57" fillId="45" borderId="0" applyNumberFormat="0" applyBorder="0" applyAlignment="0" applyProtection="0"/>
    <xf numFmtId="0" fontId="57" fillId="45" borderId="0" applyNumberFormat="0" applyBorder="0" applyAlignment="0" applyProtection="0"/>
    <xf numFmtId="0" fontId="57" fillId="45" borderId="0" applyNumberFormat="0" applyBorder="0" applyAlignment="0" applyProtection="0"/>
    <xf numFmtId="0" fontId="57" fillId="45" borderId="0" applyNumberFormat="0" applyBorder="0" applyAlignment="0" applyProtection="0"/>
    <xf numFmtId="0" fontId="57" fillId="45" borderId="0" applyNumberFormat="0" applyBorder="0" applyAlignment="0" applyProtection="0"/>
    <xf numFmtId="0" fontId="57" fillId="58" borderId="0" applyNumberFormat="0" applyBorder="0" applyAlignment="0" applyProtection="0"/>
    <xf numFmtId="0" fontId="57" fillId="41" borderId="0" applyNumberFormat="0" applyBorder="0" applyAlignment="0" applyProtection="0"/>
    <xf numFmtId="0" fontId="57" fillId="44" borderId="0" applyNumberFormat="0" applyBorder="0" applyAlignment="0" applyProtection="0"/>
    <xf numFmtId="0" fontId="57" fillId="44" borderId="0" applyNumberFormat="0" applyBorder="0" applyAlignment="0" applyProtection="0"/>
    <xf numFmtId="0" fontId="57" fillId="44" borderId="0" applyNumberFormat="0" applyBorder="0" applyAlignment="0" applyProtection="0"/>
    <xf numFmtId="0" fontId="57" fillId="44" borderId="0" applyNumberFormat="0" applyBorder="0" applyAlignment="0" applyProtection="0"/>
    <xf numFmtId="0" fontId="57" fillId="44" borderId="0" applyNumberFormat="0" applyBorder="0" applyAlignment="0" applyProtection="0"/>
    <xf numFmtId="0" fontId="57" fillId="44" borderId="0" applyNumberFormat="0" applyBorder="0" applyAlignment="0" applyProtection="0"/>
    <xf numFmtId="0" fontId="57" fillId="44" borderId="0" applyNumberFormat="0" applyBorder="0" applyAlignment="0" applyProtection="0"/>
    <xf numFmtId="0" fontId="57" fillId="44" borderId="0" applyNumberFormat="0" applyBorder="0" applyAlignment="0" applyProtection="0"/>
    <xf numFmtId="0" fontId="57" fillId="50" borderId="0" applyNumberFormat="0" applyBorder="0" applyAlignment="0" applyProtection="0"/>
    <xf numFmtId="0" fontId="57" fillId="59" borderId="0" applyNumberFormat="0" applyBorder="0" applyAlignment="0" applyProtection="0"/>
    <xf numFmtId="0" fontId="57" fillId="59" borderId="0" applyNumberFormat="0" applyBorder="0" applyAlignment="0" applyProtection="0"/>
    <xf numFmtId="0" fontId="57" fillId="59" borderId="0" applyNumberFormat="0" applyBorder="0" applyAlignment="0" applyProtection="0"/>
    <xf numFmtId="0" fontId="57" fillId="59" borderId="0" applyNumberFormat="0" applyBorder="0" applyAlignment="0" applyProtection="0"/>
    <xf numFmtId="0" fontId="57" fillId="59" borderId="0" applyNumberFormat="0" applyBorder="0" applyAlignment="0" applyProtection="0"/>
    <xf numFmtId="0" fontId="57" fillId="59" borderId="0" applyNumberFormat="0" applyBorder="0" applyAlignment="0" applyProtection="0"/>
    <xf numFmtId="0" fontId="57" fillId="59" borderId="0" applyNumberFormat="0" applyBorder="0" applyAlignment="0" applyProtection="0"/>
    <xf numFmtId="0" fontId="57" fillId="59" borderId="0" applyNumberFormat="0" applyBorder="0" applyAlignment="0" applyProtection="0"/>
    <xf numFmtId="0" fontId="51" fillId="35" borderId="56" applyNumberFormat="0" applyAlignment="0" applyProtection="0"/>
    <xf numFmtId="0" fontId="51" fillId="23" borderId="56" applyNumberFormat="0" applyAlignment="0" applyProtection="0"/>
    <xf numFmtId="0" fontId="51" fillId="23" borderId="56" applyNumberFormat="0" applyAlignment="0" applyProtection="0"/>
    <xf numFmtId="0" fontId="51" fillId="23" borderId="56" applyNumberFormat="0" applyAlignment="0" applyProtection="0"/>
    <xf numFmtId="0" fontId="51" fillId="23" borderId="56" applyNumberFormat="0" applyAlignment="0" applyProtection="0"/>
    <xf numFmtId="0" fontId="51" fillId="23" borderId="56" applyNumberFormat="0" applyAlignment="0" applyProtection="0"/>
    <xf numFmtId="0" fontId="51" fillId="23" borderId="56" applyNumberFormat="0" applyAlignment="0" applyProtection="0"/>
    <xf numFmtId="0" fontId="51" fillId="23" borderId="56" applyNumberFormat="0" applyAlignment="0" applyProtection="0"/>
    <xf numFmtId="0" fontId="51" fillId="23" borderId="56" applyNumberFormat="0" applyAlignment="0" applyProtection="0"/>
    <xf numFmtId="0" fontId="51" fillId="37" borderId="56" applyNumberFormat="0" applyAlignment="0" applyProtection="0"/>
    <xf numFmtId="0" fontId="51" fillId="23" borderId="56" applyNumberFormat="0" applyAlignment="0" applyProtection="0"/>
    <xf numFmtId="0" fontId="51" fillId="23" borderId="56" applyNumberFormat="0" applyAlignment="0" applyProtection="0"/>
    <xf numFmtId="0" fontId="51" fillId="23" borderId="56" applyNumberFormat="0" applyAlignment="0" applyProtection="0"/>
    <xf numFmtId="0" fontId="51" fillId="23" borderId="56" applyNumberFormat="0" applyAlignment="0" applyProtection="0"/>
    <xf numFmtId="0" fontId="51" fillId="23" borderId="56" applyNumberFormat="0" applyAlignment="0" applyProtection="0"/>
    <xf numFmtId="0" fontId="51" fillId="23" borderId="56" applyNumberFormat="0" applyAlignment="0" applyProtection="0"/>
    <xf numFmtId="0" fontId="51" fillId="23" borderId="56" applyNumberFormat="0" applyAlignment="0" applyProtection="0"/>
    <xf numFmtId="0" fontId="51" fillId="23" borderId="56" applyNumberFormat="0" applyAlignment="0" applyProtection="0"/>
    <xf numFmtId="0" fontId="51" fillId="23" borderId="56" applyNumberFormat="0" applyAlignment="0" applyProtection="0"/>
    <xf numFmtId="0" fontId="4" fillId="0" borderId="0"/>
    <xf numFmtId="0" fontId="4" fillId="0" borderId="0"/>
    <xf numFmtId="0" fontId="56" fillId="0" borderId="0" applyNumberFormat="0" applyFill="0" applyBorder="0" applyAlignment="0" applyProtection="0"/>
    <xf numFmtId="0" fontId="48" fillId="14" borderId="0" applyNumberFormat="0" applyBorder="0" applyAlignment="0" applyProtection="0"/>
    <xf numFmtId="0" fontId="45" fillId="0" borderId="2" applyNumberFormat="0" applyFill="0" applyAlignment="0" applyProtection="0"/>
    <xf numFmtId="0" fontId="45" fillId="0" borderId="2" applyNumberFormat="0" applyFill="0" applyAlignment="0" applyProtection="0"/>
    <xf numFmtId="0" fontId="46" fillId="0" borderId="59" applyNumberFormat="0" applyFill="0" applyAlignment="0" applyProtection="0"/>
    <xf numFmtId="0" fontId="46" fillId="0" borderId="59" applyNumberFormat="0" applyFill="0" applyAlignment="0" applyProtection="0"/>
    <xf numFmtId="0" fontId="47" fillId="0" borderId="60" applyNumberFormat="0" applyFill="0" applyAlignment="0" applyProtection="0"/>
    <xf numFmtId="0" fontId="47" fillId="0" borderId="60" applyNumberFormat="0" applyFill="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58" fillId="0" borderId="0" applyNumberFormat="0" applyFill="0" applyBorder="0" applyAlignment="0" applyProtection="0">
      <alignment vertical="top"/>
      <protection locked="0"/>
    </xf>
    <xf numFmtId="0" fontId="58" fillId="0" borderId="0" applyNumberFormat="0" applyFill="0" applyBorder="0" applyAlignment="0" applyProtection="0">
      <alignment vertical="top"/>
      <protection locked="0"/>
    </xf>
    <xf numFmtId="0" fontId="49" fillId="13" borderId="0" applyNumberFormat="0" applyBorder="0" applyAlignment="0" applyProtection="0"/>
    <xf numFmtId="0" fontId="49" fillId="21" borderId="0" applyNumberFormat="0" applyBorder="0" applyAlignment="0" applyProtection="0"/>
    <xf numFmtId="0" fontId="49" fillId="21" borderId="0" applyNumberFormat="0" applyBorder="0" applyAlignment="0" applyProtection="0"/>
    <xf numFmtId="0" fontId="49" fillId="21" borderId="0" applyNumberFormat="0" applyBorder="0" applyAlignment="0" applyProtection="0"/>
    <xf numFmtId="0" fontId="49" fillId="21" borderId="0" applyNumberFormat="0" applyBorder="0" applyAlignment="0" applyProtection="0"/>
    <xf numFmtId="0" fontId="49" fillId="21" borderId="0" applyNumberFormat="0" applyBorder="0" applyAlignment="0" applyProtection="0"/>
    <xf numFmtId="0" fontId="49" fillId="21" borderId="0" applyNumberFormat="0" applyBorder="0" applyAlignment="0" applyProtection="0"/>
    <xf numFmtId="0" fontId="49" fillId="21" borderId="0" applyNumberFormat="0" applyBorder="0" applyAlignment="0" applyProtection="0"/>
    <xf numFmtId="0" fontId="49" fillId="21" borderId="0" applyNumberFormat="0" applyBorder="0" applyAlignment="0" applyProtection="0"/>
    <xf numFmtId="0" fontId="51" fillId="17" borderId="56" applyNumberFormat="0" applyAlignment="0" applyProtection="0"/>
    <xf numFmtId="0" fontId="54" fillId="0" borderId="58" applyNumberFormat="0" applyFill="0" applyAlignment="0" applyProtection="0"/>
    <xf numFmtId="44" fontId="4" fillId="0" borderId="0" applyFont="0" applyFill="0" applyBorder="0" applyAlignment="0" applyProtection="0"/>
    <xf numFmtId="44" fontId="4" fillId="0" borderId="0" applyFont="0" applyFill="0" applyBorder="0" applyAlignment="0" applyProtection="0"/>
    <xf numFmtId="175" fontId="4" fillId="0" borderId="0" applyFill="0" applyBorder="0" applyAlignment="0" applyProtection="0"/>
    <xf numFmtId="175" fontId="4" fillId="0" borderId="0" applyFill="0" applyBorder="0" applyAlignment="0" applyProtection="0"/>
    <xf numFmtId="175" fontId="4" fillId="0" borderId="0" applyFill="0" applyBorder="0" applyAlignment="0" applyProtection="0"/>
    <xf numFmtId="175" fontId="4" fillId="0" borderId="0" applyFill="0" applyBorder="0" applyAlignment="0" applyProtection="0"/>
    <xf numFmtId="165" fontId="4" fillId="0" borderId="0" applyFill="0" applyBorder="0" applyAlignment="0" applyProtection="0"/>
    <xf numFmtId="44" fontId="4" fillId="0" borderId="0" applyFont="0" applyFill="0" applyBorder="0" applyAlignment="0" applyProtection="0"/>
    <xf numFmtId="175" fontId="4" fillId="0" borderId="0" applyFill="0" applyBorder="0" applyAlignment="0" applyProtection="0"/>
    <xf numFmtId="165" fontId="4" fillId="0" borderId="0" applyFill="0" applyBorder="0" applyAlignment="0" applyProtection="0"/>
    <xf numFmtId="44" fontId="4" fillId="0" borderId="0" applyFont="0" applyFill="0" applyBorder="0" applyAlignment="0" applyProtection="0"/>
    <xf numFmtId="175" fontId="4" fillId="0" borderId="0" applyFill="0" applyBorder="0" applyAlignment="0" applyProtection="0"/>
    <xf numFmtId="175" fontId="4" fillId="0" borderId="0" applyFill="0" applyBorder="0" applyAlignment="0" applyProtection="0"/>
    <xf numFmtId="175" fontId="4" fillId="0" borderId="0" applyFill="0" applyBorder="0" applyAlignment="0" applyProtection="0"/>
    <xf numFmtId="44" fontId="4" fillId="0" borderId="0" applyFont="0" applyFill="0" applyBorder="0" applyAlignment="0" applyProtection="0"/>
    <xf numFmtId="165" fontId="4" fillId="0" borderId="0" applyFont="0" applyFill="0" applyBorder="0" applyAlignment="0" applyProtection="0"/>
    <xf numFmtId="175" fontId="4" fillId="0" borderId="0" applyFill="0" applyBorder="0" applyAlignment="0" applyProtection="0"/>
    <xf numFmtId="175" fontId="4" fillId="0" borderId="0" applyFill="0" applyBorder="0" applyAlignment="0" applyProtection="0"/>
    <xf numFmtId="175" fontId="4" fillId="0" borderId="0" applyFill="0" applyBorder="0" applyAlignment="0" applyProtection="0"/>
    <xf numFmtId="44" fontId="4" fillId="0" borderId="0" applyFont="0" applyFill="0" applyBorder="0" applyAlignment="0" applyProtection="0"/>
    <xf numFmtId="165" fontId="4" fillId="0" borderId="0" applyFont="0" applyFill="0" applyBorder="0" applyAlignment="0" applyProtection="0"/>
    <xf numFmtId="44" fontId="60" fillId="0" borderId="0" applyFont="0" applyFill="0" applyBorder="0" applyAlignment="0" applyProtection="0"/>
    <xf numFmtId="165" fontId="6" fillId="0" borderId="0" applyFont="0" applyFill="0" applyBorder="0" applyAlignment="0" applyProtection="0"/>
    <xf numFmtId="0" fontId="50" fillId="35" borderId="0" applyNumberFormat="0" applyBorder="0" applyAlignment="0" applyProtection="0"/>
    <xf numFmtId="0" fontId="50" fillId="37" borderId="0" applyNumberFormat="0" applyBorder="0" applyAlignment="0" applyProtection="0"/>
    <xf numFmtId="0" fontId="50" fillId="37" borderId="0" applyNumberFormat="0" applyBorder="0" applyAlignment="0" applyProtection="0"/>
    <xf numFmtId="0" fontId="50" fillId="37" borderId="0" applyNumberFormat="0" applyBorder="0" applyAlignment="0" applyProtection="0"/>
    <xf numFmtId="0" fontId="50" fillId="37" borderId="0" applyNumberFormat="0" applyBorder="0" applyAlignment="0" applyProtection="0"/>
    <xf numFmtId="0" fontId="50" fillId="37" borderId="0" applyNumberFormat="0" applyBorder="0" applyAlignment="0" applyProtection="0"/>
    <xf numFmtId="0" fontId="50" fillId="37" borderId="0" applyNumberFormat="0" applyBorder="0" applyAlignment="0" applyProtection="0"/>
    <xf numFmtId="0" fontId="50" fillId="37" borderId="0" applyNumberFormat="0" applyBorder="0" applyAlignment="0" applyProtection="0"/>
    <xf numFmtId="0" fontId="50" fillId="37" borderId="0" applyNumberFormat="0" applyBorder="0" applyAlignment="0" applyProtection="0"/>
    <xf numFmtId="0" fontId="50" fillId="35" borderId="0" applyNumberFormat="0" applyBorder="0" applyAlignment="0" applyProtection="0"/>
    <xf numFmtId="0" fontId="4" fillId="0" borderId="0"/>
    <xf numFmtId="0" fontId="4" fillId="0" borderId="0"/>
    <xf numFmtId="0" fontId="65" fillId="0" borderId="0"/>
    <xf numFmtId="0" fontId="15" fillId="0" borderId="0"/>
    <xf numFmtId="0" fontId="4" fillId="0" borderId="0"/>
    <xf numFmtId="0" fontId="6" fillId="0" borderId="0"/>
    <xf numFmtId="0" fontId="6" fillId="0" borderId="0"/>
    <xf numFmtId="0" fontId="4" fillId="0" borderId="0"/>
    <xf numFmtId="0" fontId="4" fillId="0" borderId="0"/>
    <xf numFmtId="0" fontId="6" fillId="0" borderId="0"/>
    <xf numFmtId="0" fontId="6"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6" fillId="0" borderId="0"/>
    <xf numFmtId="0" fontId="6" fillId="0" borderId="0"/>
    <xf numFmtId="0" fontId="6" fillId="0" borderId="0"/>
    <xf numFmtId="0" fontId="4" fillId="0" borderId="0"/>
    <xf numFmtId="0" fontId="4" fillId="0" borderId="0"/>
    <xf numFmtId="0" fontId="4" fillId="0" borderId="0"/>
    <xf numFmtId="0" fontId="6" fillId="0" borderId="0"/>
    <xf numFmtId="0" fontId="4" fillId="0" borderId="0"/>
    <xf numFmtId="0" fontId="6" fillId="0" borderId="0"/>
    <xf numFmtId="0" fontId="4" fillId="0" borderId="0"/>
    <xf numFmtId="0" fontId="4" fillId="0" borderId="0"/>
    <xf numFmtId="0" fontId="4" fillId="0" borderId="0"/>
    <xf numFmtId="0" fontId="4" fillId="0" borderId="0"/>
    <xf numFmtId="0" fontId="4" fillId="0" borderId="0"/>
    <xf numFmtId="0" fontId="4" fillId="0" borderId="0"/>
    <xf numFmtId="0" fontId="6" fillId="0" borderId="0"/>
    <xf numFmtId="0" fontId="6" fillId="24" borderId="61" applyNumberFormat="0" applyFont="0" applyAlignment="0" applyProtection="0"/>
    <xf numFmtId="0" fontId="6" fillId="24" borderId="61" applyNumberFormat="0" applyFont="0" applyAlignment="0" applyProtection="0"/>
    <xf numFmtId="0" fontId="6" fillId="26" borderId="61" applyNumberFormat="0" applyAlignment="0" applyProtection="0"/>
    <xf numFmtId="0" fontId="6" fillId="26" borderId="61" applyNumberFormat="0" applyAlignment="0" applyProtection="0"/>
    <xf numFmtId="0" fontId="6" fillId="26" borderId="61" applyNumberFormat="0" applyAlignment="0" applyProtection="0"/>
    <xf numFmtId="0" fontId="6" fillId="26" borderId="61" applyNumberFormat="0" applyAlignment="0" applyProtection="0"/>
    <xf numFmtId="0" fontId="4" fillId="26" borderId="61" applyNumberFormat="0" applyAlignment="0" applyProtection="0"/>
    <xf numFmtId="0" fontId="4" fillId="26" borderId="61" applyNumberFormat="0" applyAlignment="0" applyProtection="0"/>
    <xf numFmtId="0" fontId="4" fillId="26" borderId="61" applyNumberFormat="0" applyAlignment="0" applyProtection="0"/>
    <xf numFmtId="0" fontId="4" fillId="24" borderId="61" applyNumberFormat="0" applyFont="0" applyAlignment="0" applyProtection="0"/>
    <xf numFmtId="0" fontId="6" fillId="0" borderId="0"/>
    <xf numFmtId="0" fontId="6" fillId="0" borderId="0"/>
    <xf numFmtId="0" fontId="4" fillId="24" borderId="61" applyNumberFormat="0" applyFont="0" applyAlignment="0" applyProtection="0"/>
    <xf numFmtId="0" fontId="4" fillId="24" borderId="61" applyNumberFormat="0" applyFont="0" applyAlignment="0" applyProtection="0"/>
    <xf numFmtId="0" fontId="4" fillId="24" borderId="61" applyNumberFormat="0" applyFont="0" applyAlignment="0" applyProtection="0"/>
    <xf numFmtId="0" fontId="52" fillId="32" borderId="62" applyNumberFormat="0" applyAlignment="0" applyProtection="0"/>
    <xf numFmtId="0" fontId="52" fillId="32" borderId="62" applyNumberFormat="0" applyAlignment="0" applyProtection="0"/>
    <xf numFmtId="9" fontId="4" fillId="0" borderId="0" applyFill="0" applyBorder="0" applyAlignment="0" applyProtection="0"/>
    <xf numFmtId="9" fontId="4" fillId="0" borderId="0" applyFill="0" applyBorder="0" applyAlignment="0" applyProtection="0"/>
    <xf numFmtId="9" fontId="6" fillId="0" borderId="0" applyFill="0" applyBorder="0" applyAlignment="0" applyProtection="0"/>
    <xf numFmtId="9" fontId="6" fillId="0" borderId="0" applyFill="0" applyBorder="0" applyAlignment="0" applyProtection="0"/>
    <xf numFmtId="9" fontId="6" fillId="0" borderId="0" applyFill="0" applyBorder="0" applyAlignment="0" applyProtection="0"/>
    <xf numFmtId="9" fontId="4" fillId="0" borderId="0" applyFill="0" applyBorder="0" applyAlignment="0" applyProtection="0"/>
    <xf numFmtId="9" fontId="4" fillId="0" borderId="0" applyFill="0" applyBorder="0" applyAlignment="0" applyProtection="0"/>
    <xf numFmtId="9" fontId="4" fillId="0" borderId="0" applyFill="0" applyBorder="0" applyAlignment="0" applyProtection="0"/>
    <xf numFmtId="9" fontId="4" fillId="0" borderId="0" applyFill="0" applyBorder="0" applyAlignment="0" applyProtection="0"/>
    <xf numFmtId="9" fontId="4" fillId="0" borderId="0" applyFill="0" applyBorder="0" applyAlignment="0" applyProtection="0"/>
    <xf numFmtId="9" fontId="4" fillId="0" borderId="0" applyFont="0" applyFill="0" applyBorder="0" applyAlignment="0" applyProtection="0"/>
    <xf numFmtId="9" fontId="4" fillId="0" borderId="0" applyFill="0" applyBorder="0" applyAlignment="0" applyProtection="0"/>
    <xf numFmtId="9" fontId="4" fillId="0" borderId="0" applyFill="0" applyBorder="0" applyAlignment="0" applyProtection="0"/>
    <xf numFmtId="9" fontId="4" fillId="0" borderId="0" applyFill="0" applyBorder="0" applyAlignment="0" applyProtection="0"/>
    <xf numFmtId="9" fontId="4" fillId="0" borderId="0" applyFont="0" applyFill="0" applyBorder="0" applyAlignment="0" applyProtection="0"/>
    <xf numFmtId="9" fontId="4" fillId="0" borderId="0" applyFill="0" applyBorder="0" applyAlignment="0" applyProtection="0"/>
    <xf numFmtId="9" fontId="4" fillId="0" borderId="0" applyFill="0" applyBorder="0" applyAlignment="0" applyProtection="0"/>
    <xf numFmtId="9" fontId="4" fillId="0" borderId="0" applyFill="0" applyBorder="0" applyAlignment="0" applyProtection="0"/>
    <xf numFmtId="9" fontId="6" fillId="0" borderId="0" applyFont="0" applyFill="0" applyBorder="0" applyAlignment="0" applyProtection="0"/>
    <xf numFmtId="9" fontId="4" fillId="0" borderId="0" applyFill="0" applyBorder="0" applyAlignment="0" applyProtection="0"/>
    <xf numFmtId="9" fontId="4" fillId="0" borderId="0" applyFill="0" applyBorder="0" applyAlignment="0" applyProtection="0"/>
    <xf numFmtId="9" fontId="4" fillId="0" borderId="0" applyFill="0" applyBorder="0" applyAlignment="0" applyProtection="0"/>
    <xf numFmtId="9" fontId="4" fillId="0" borderId="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ill="0" applyBorder="0" applyAlignment="0" applyProtection="0"/>
    <xf numFmtId="0" fontId="52" fillId="51" borderId="62" applyNumberFormat="0" applyAlignment="0" applyProtection="0"/>
    <xf numFmtId="0" fontId="52" fillId="34" borderId="62" applyNumberFormat="0" applyAlignment="0" applyProtection="0"/>
    <xf numFmtId="0" fontId="52" fillId="34" borderId="62" applyNumberFormat="0" applyAlignment="0" applyProtection="0"/>
    <xf numFmtId="0" fontId="52" fillId="34" borderId="62" applyNumberFormat="0" applyAlignment="0" applyProtection="0"/>
    <xf numFmtId="0" fontId="52" fillId="34" borderId="62" applyNumberFormat="0" applyAlignment="0" applyProtection="0"/>
    <xf numFmtId="0" fontId="52" fillId="34" borderId="62" applyNumberFormat="0" applyAlignment="0" applyProtection="0"/>
    <xf numFmtId="0" fontId="52" fillId="34" borderId="62" applyNumberFormat="0" applyAlignment="0" applyProtection="0"/>
    <xf numFmtId="0" fontId="52" fillId="34" borderId="62" applyNumberFormat="0" applyAlignment="0" applyProtection="0"/>
    <xf numFmtId="0" fontId="52" fillId="34" borderId="62" applyNumberFormat="0" applyAlignment="0" applyProtection="0"/>
    <xf numFmtId="0" fontId="52" fillId="9" borderId="62" applyNumberFormat="0" applyAlignment="0" applyProtection="0"/>
    <xf numFmtId="43" fontId="4" fillId="0" borderId="0" applyFont="0" applyFill="0" applyBorder="0" applyAlignment="0" applyProtection="0"/>
    <xf numFmtId="166" fontId="4" fillId="0" borderId="0" applyFont="0" applyFill="0" applyBorder="0" applyAlignment="0" applyProtection="0"/>
    <xf numFmtId="167" fontId="6" fillId="0" borderId="0" applyFill="0" applyBorder="0" applyAlignment="0" applyProtection="0"/>
    <xf numFmtId="176" fontId="4" fillId="0" borderId="0" applyFill="0" applyBorder="0" applyAlignment="0" applyProtection="0"/>
    <xf numFmtId="176" fontId="4" fillId="0" borderId="0" applyFill="0" applyBorder="0" applyAlignment="0" applyProtection="0"/>
    <xf numFmtId="176" fontId="4" fillId="0" borderId="0" applyFill="0" applyBorder="0" applyAlignment="0" applyProtection="0"/>
    <xf numFmtId="166" fontId="4" fillId="0" borderId="0" applyFont="0" applyFill="0" applyBorder="0" applyAlignment="0" applyProtection="0"/>
    <xf numFmtId="43" fontId="4" fillId="0" borderId="0" applyFont="0" applyFill="0" applyBorder="0" applyAlignment="0" applyProtection="0"/>
    <xf numFmtId="176" fontId="4" fillId="0" borderId="0" applyFill="0" applyBorder="0" applyAlignment="0" applyProtection="0"/>
    <xf numFmtId="176" fontId="4" fillId="0" borderId="0" applyFill="0" applyBorder="0" applyAlignment="0" applyProtection="0"/>
    <xf numFmtId="173" fontId="4" fillId="0" borderId="0" applyFill="0" applyBorder="0" applyAlignment="0" applyProtection="0"/>
    <xf numFmtId="167" fontId="6" fillId="0" borderId="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176" fontId="4" fillId="0" borderId="0" applyFill="0" applyBorder="0" applyAlignment="0" applyProtection="0"/>
    <xf numFmtId="176" fontId="4" fillId="0" borderId="0" applyFill="0" applyBorder="0" applyAlignment="0" applyProtection="0"/>
    <xf numFmtId="176" fontId="4" fillId="0" borderId="0" applyFill="0" applyBorder="0" applyAlignment="0" applyProtection="0"/>
    <xf numFmtId="176" fontId="4" fillId="0" borderId="0" applyFill="0" applyBorder="0" applyAlignment="0" applyProtection="0"/>
    <xf numFmtId="176" fontId="4" fillId="0" borderId="0" applyFill="0" applyBorder="0" applyAlignment="0" applyProtection="0"/>
    <xf numFmtId="176" fontId="4" fillId="0" borderId="0" applyFill="0" applyBorder="0" applyAlignment="0" applyProtection="0"/>
    <xf numFmtId="176" fontId="4" fillId="0" borderId="0" applyFill="0" applyBorder="0" applyAlignment="0" applyProtection="0"/>
    <xf numFmtId="176" fontId="4" fillId="0" borderId="0" applyFill="0" applyBorder="0" applyAlignment="0" applyProtection="0"/>
    <xf numFmtId="173" fontId="4" fillId="0" borderId="0" applyFill="0" applyBorder="0" applyAlignment="0" applyProtection="0"/>
    <xf numFmtId="167" fontId="4" fillId="0" borderId="0" applyFill="0" applyBorder="0" applyAlignment="0" applyProtection="0"/>
    <xf numFmtId="176" fontId="4" fillId="0" borderId="0" applyFill="0" applyBorder="0" applyAlignment="0" applyProtection="0"/>
    <xf numFmtId="176" fontId="4" fillId="0" borderId="0" applyFill="0" applyBorder="0" applyAlignment="0" applyProtection="0"/>
    <xf numFmtId="176" fontId="4" fillId="0" borderId="0" applyFill="0" applyBorder="0" applyAlignment="0" applyProtection="0"/>
    <xf numFmtId="176" fontId="4" fillId="0" borderId="0" applyFill="0" applyBorder="0" applyAlignment="0" applyProtection="0"/>
    <xf numFmtId="167" fontId="4" fillId="0" borderId="0" applyFill="0" applyBorder="0" applyAlignment="0" applyProtection="0"/>
    <xf numFmtId="167" fontId="4" fillId="0" borderId="0" applyFill="0" applyBorder="0" applyAlignment="0" applyProtection="0"/>
    <xf numFmtId="167" fontId="4" fillId="0" borderId="0" applyFill="0" applyBorder="0" applyAlignment="0" applyProtection="0"/>
    <xf numFmtId="0" fontId="42" fillId="0" borderId="0" applyNumberFormat="0" applyFill="0" applyBorder="0" applyAlignment="0" applyProtection="0"/>
    <xf numFmtId="0" fontId="56"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1" fillId="0" borderId="63" applyNumberFormat="0" applyFill="0" applyAlignment="0" applyProtection="0"/>
    <xf numFmtId="0" fontId="45" fillId="0" borderId="2" applyNumberFormat="0" applyFill="0" applyAlignment="0" applyProtection="0"/>
    <xf numFmtId="0" fontId="45" fillId="0" borderId="2" applyNumberFormat="0" applyFill="0" applyAlignment="0" applyProtection="0"/>
    <xf numFmtId="0" fontId="45" fillId="0" borderId="2" applyNumberFormat="0" applyFill="0" applyAlignment="0" applyProtection="0"/>
    <xf numFmtId="0" fontId="45" fillId="0" borderId="2" applyNumberFormat="0" applyFill="0" applyAlignment="0" applyProtection="0"/>
    <xf numFmtId="0" fontId="45" fillId="0" borderId="2" applyNumberFormat="0" applyFill="0" applyAlignment="0" applyProtection="0"/>
    <xf numFmtId="0" fontId="45" fillId="0" borderId="2" applyNumberFormat="0" applyFill="0" applyAlignment="0" applyProtection="0"/>
    <xf numFmtId="0" fontId="45" fillId="0" borderId="2" applyNumberFormat="0" applyFill="0" applyAlignment="0" applyProtection="0"/>
    <xf numFmtId="0" fontId="45" fillId="0" borderId="2" applyNumberFormat="0" applyFill="0" applyAlignment="0" applyProtection="0"/>
    <xf numFmtId="0" fontId="61" fillId="0" borderId="63" applyNumberFormat="0" applyFill="0" applyAlignment="0" applyProtection="0"/>
    <xf numFmtId="0" fontId="64" fillId="0" borderId="0" applyNumberFormat="0" applyFill="0" applyBorder="0" applyAlignment="0" applyProtection="0"/>
    <xf numFmtId="0" fontId="61" fillId="0" borderId="63" applyNumberFormat="0" applyFill="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44" fillId="0" borderId="0" applyNumberFormat="0" applyFill="0" applyBorder="0" applyAlignment="0" applyProtection="0"/>
    <xf numFmtId="0" fontId="61" fillId="0" borderId="63" applyNumberFormat="0" applyFill="0" applyAlignment="0" applyProtection="0"/>
    <xf numFmtId="0" fontId="62" fillId="0" borderId="59" applyNumberFormat="0" applyFill="0" applyAlignment="0" applyProtection="0"/>
    <xf numFmtId="0" fontId="62" fillId="0" borderId="59" applyNumberFormat="0" applyFill="0" applyAlignment="0" applyProtection="0"/>
    <xf numFmtId="0" fontId="63" fillId="0" borderId="64" applyNumberFormat="0" applyFill="0" applyAlignment="0" applyProtection="0"/>
    <xf numFmtId="0" fontId="63" fillId="0" borderId="64" applyNumberFormat="0" applyFill="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59" fillId="0" borderId="65" applyNumberFormat="0" applyFill="0" applyAlignment="0" applyProtection="0"/>
    <xf numFmtId="0" fontId="59" fillId="0" borderId="65" applyNumberFormat="0" applyFill="0" applyAlignment="0" applyProtection="0"/>
    <xf numFmtId="0" fontId="59" fillId="0" borderId="66" applyNumberFormat="0" applyFill="0" applyAlignment="0" applyProtection="0"/>
    <xf numFmtId="0" fontId="59" fillId="0" borderId="66" applyNumberFormat="0" applyFill="0" applyAlignment="0" applyProtection="0"/>
    <xf numFmtId="0" fontId="59" fillId="0" borderId="66" applyNumberFormat="0" applyFill="0" applyAlignment="0" applyProtection="0"/>
    <xf numFmtId="0" fontId="59" fillId="0" borderId="66" applyNumberFormat="0" applyFill="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6"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6" fillId="0" borderId="0" applyFont="0" applyFill="0" applyBorder="0" applyAlignment="0" applyProtection="0"/>
    <xf numFmtId="43" fontId="4" fillId="0" borderId="0" applyFont="0" applyFill="0" applyBorder="0" applyAlignment="0" applyProtection="0"/>
    <xf numFmtId="176" fontId="4" fillId="0" borderId="0" applyFill="0" applyBorder="0" applyAlignment="0" applyProtection="0"/>
    <xf numFmtId="176" fontId="4" fillId="0" borderId="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176" fontId="4" fillId="0" borderId="0" applyFill="0" applyBorder="0" applyAlignment="0" applyProtection="0"/>
    <xf numFmtId="176" fontId="4" fillId="0" borderId="0" applyFill="0" applyBorder="0" applyAlignment="0" applyProtection="0"/>
    <xf numFmtId="176" fontId="4" fillId="0" borderId="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176" fontId="4" fillId="0" borderId="0" applyFill="0" applyBorder="0" applyAlignment="0" applyProtection="0"/>
    <xf numFmtId="176" fontId="4" fillId="0" borderId="0" applyFill="0" applyBorder="0" applyAlignment="0" applyProtection="0"/>
    <xf numFmtId="176" fontId="4" fillId="0" borderId="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2" fillId="0" borderId="0" applyNumberFormat="0" applyFill="0" applyBorder="0" applyAlignment="0" applyProtection="0"/>
  </cellStyleXfs>
  <cellXfs count="317">
    <xf numFmtId="0" fontId="0" fillId="0" borderId="0" xfId="0"/>
    <xf numFmtId="0" fontId="0" fillId="0" borderId="0" xfId="0" applyAlignment="1">
      <alignment horizontal="center" vertical="center"/>
    </xf>
    <xf numFmtId="0" fontId="0" fillId="0" borderId="0" xfId="0" applyAlignment="1">
      <alignment vertical="center"/>
    </xf>
    <xf numFmtId="0" fontId="19" fillId="0" borderId="0" xfId="0" applyFont="1" applyAlignment="1">
      <alignment vertical="center"/>
    </xf>
    <xf numFmtId="170" fontId="0" fillId="0" borderId="0" xfId="0" applyNumberFormat="1" applyBorder="1" applyAlignment="1">
      <alignment horizontal="center" vertical="center"/>
    </xf>
    <xf numFmtId="170" fontId="0" fillId="0" borderId="0" xfId="0" applyNumberFormat="1" applyAlignment="1">
      <alignment horizontal="center" vertical="center"/>
    </xf>
    <xf numFmtId="0" fontId="18" fillId="0" borderId="0" xfId="0" applyFont="1" applyBorder="1" applyAlignment="1">
      <alignment vertical="center"/>
    </xf>
    <xf numFmtId="0" fontId="18" fillId="0" borderId="0" xfId="0" applyFont="1" applyBorder="1" applyAlignment="1">
      <alignment horizontal="center" vertical="center"/>
    </xf>
    <xf numFmtId="0" fontId="0" fillId="0" borderId="0" xfId="0" applyBorder="1" applyAlignment="1">
      <alignment vertical="center"/>
    </xf>
    <xf numFmtId="0" fontId="0" fillId="0" borderId="0" xfId="0" applyBorder="1" applyAlignment="1">
      <alignment horizontal="center" vertical="center"/>
    </xf>
    <xf numFmtId="0" fontId="20" fillId="0" borderId="0" xfId="0" applyFont="1" applyAlignment="1">
      <alignment vertical="center"/>
    </xf>
    <xf numFmtId="170" fontId="0" fillId="0" borderId="0" xfId="0" applyNumberFormat="1" applyAlignment="1">
      <alignment horizontal="right" vertical="center"/>
    </xf>
    <xf numFmtId="166" fontId="3" fillId="0" borderId="0" xfId="33" applyNumberFormat="1" applyFont="1" applyFill="1" applyBorder="1" applyAlignment="1">
      <alignment horizontal="center" vertical="center"/>
    </xf>
    <xf numFmtId="0" fontId="0" fillId="0" borderId="0" xfId="0" applyNumberFormat="1" applyBorder="1" applyAlignment="1">
      <alignment horizontal="center" vertical="center"/>
    </xf>
    <xf numFmtId="0" fontId="0" fillId="0" borderId="0" xfId="0" applyNumberFormat="1" applyAlignment="1">
      <alignment horizontal="center" vertical="center"/>
    </xf>
    <xf numFmtId="0" fontId="9" fillId="0" borderId="0" xfId="0" applyFont="1" applyAlignment="1">
      <alignment vertical="center"/>
    </xf>
    <xf numFmtId="10" fontId="3" fillId="0" borderId="0" xfId="17" applyNumberFormat="1" applyFont="1" applyFill="1" applyBorder="1" applyAlignment="1">
      <alignment horizontal="center" vertical="center"/>
    </xf>
    <xf numFmtId="0" fontId="17" fillId="0" borderId="0" xfId="0" applyFont="1" applyAlignment="1">
      <alignment vertical="center"/>
    </xf>
    <xf numFmtId="0" fontId="4" fillId="0" borderId="0" xfId="0" applyFont="1" applyAlignment="1">
      <alignment vertical="center"/>
    </xf>
    <xf numFmtId="10" fontId="20" fillId="0" borderId="0" xfId="17" applyNumberFormat="1" applyFont="1" applyBorder="1" applyAlignment="1">
      <alignment horizontal="center" vertical="center"/>
    </xf>
    <xf numFmtId="4" fontId="0" fillId="0" borderId="0" xfId="0" applyNumberFormat="1" applyBorder="1" applyAlignment="1">
      <alignment horizontal="center" vertical="center"/>
    </xf>
    <xf numFmtId="4" fontId="0" fillId="0" borderId="0" xfId="0" applyNumberFormat="1" applyAlignment="1">
      <alignment horizontal="center" vertical="center"/>
    </xf>
    <xf numFmtId="10" fontId="20" fillId="0" borderId="0" xfId="17" applyNumberFormat="1" applyFont="1" applyAlignment="1">
      <alignment horizontal="center" vertical="center"/>
    </xf>
    <xf numFmtId="0" fontId="20" fillId="0" borderId="0" xfId="0" applyFont="1" applyFill="1" applyAlignment="1">
      <alignment vertical="center"/>
    </xf>
    <xf numFmtId="166" fontId="1" fillId="0" borderId="0" xfId="33" applyNumberFormat="1" applyFont="1" applyFill="1" applyBorder="1" applyAlignment="1">
      <alignment horizontal="center" vertical="center"/>
    </xf>
    <xf numFmtId="4" fontId="0" fillId="0" borderId="0" xfId="0" applyNumberFormat="1" applyBorder="1" applyAlignment="1">
      <alignment horizontal="right" vertical="center"/>
    </xf>
    <xf numFmtId="4" fontId="0" fillId="0" borderId="0" xfId="0" applyNumberFormat="1" applyAlignment="1">
      <alignment horizontal="right" vertical="center"/>
    </xf>
    <xf numFmtId="166" fontId="1" fillId="0" borderId="0" xfId="33" applyNumberFormat="1" applyFont="1" applyFill="1" applyBorder="1" applyAlignment="1">
      <alignment vertical="center"/>
    </xf>
    <xf numFmtId="166" fontId="3" fillId="0" borderId="0" xfId="33" applyNumberFormat="1" applyFont="1" applyFill="1" applyBorder="1" applyAlignment="1">
      <alignment vertical="center"/>
    </xf>
    <xf numFmtId="0" fontId="1" fillId="4" borderId="3" xfId="0" applyFont="1" applyFill="1" applyBorder="1" applyAlignment="1">
      <alignment horizontal="center" vertical="center"/>
    </xf>
    <xf numFmtId="0" fontId="1" fillId="4" borderId="3" xfId="0" applyFont="1" applyFill="1" applyBorder="1" applyAlignment="1">
      <alignment vertical="center"/>
    </xf>
    <xf numFmtId="0" fontId="1" fillId="4" borderId="3" xfId="0" applyFont="1" applyFill="1" applyBorder="1" applyAlignment="1">
      <alignment horizontal="right" vertical="center"/>
    </xf>
    <xf numFmtId="4" fontId="1" fillId="4" borderId="3" xfId="0" applyNumberFormat="1" applyFont="1" applyFill="1" applyBorder="1" applyAlignment="1">
      <alignment horizontal="center" vertical="center"/>
    </xf>
    <xf numFmtId="10" fontId="1" fillId="4" borderId="3" xfId="17" applyNumberFormat="1" applyFont="1" applyFill="1" applyBorder="1" applyAlignment="1">
      <alignment horizontal="center" vertical="center"/>
    </xf>
    <xf numFmtId="10" fontId="1" fillId="0" borderId="3" xfId="17" applyNumberFormat="1" applyFont="1" applyFill="1" applyBorder="1" applyAlignment="1">
      <alignment horizontal="center" vertical="center"/>
    </xf>
    <xf numFmtId="4" fontId="2" fillId="0" borderId="3" xfId="0" applyNumberFormat="1" applyFont="1" applyFill="1" applyBorder="1" applyAlignment="1">
      <alignment horizontal="center" vertical="center"/>
    </xf>
    <xf numFmtId="49" fontId="2" fillId="0" borderId="3" xfId="0" applyNumberFormat="1" applyFont="1" applyFill="1" applyBorder="1" applyAlignment="1">
      <alignment horizontal="center" vertical="center"/>
    </xf>
    <xf numFmtId="166" fontId="2" fillId="0" borderId="3" xfId="33" quotePrefix="1" applyNumberFormat="1" applyFont="1" applyFill="1" applyBorder="1" applyAlignment="1">
      <alignment horizontal="left" vertical="center" wrapText="1"/>
    </xf>
    <xf numFmtId="166" fontId="2" fillId="0" borderId="3" xfId="33" quotePrefix="1" applyNumberFormat="1" applyFont="1" applyFill="1" applyBorder="1" applyAlignment="1">
      <alignment horizontal="center" vertical="center"/>
    </xf>
    <xf numFmtId="4" fontId="2" fillId="0" borderId="3" xfId="0" applyNumberFormat="1" applyFont="1" applyFill="1" applyBorder="1" applyAlignment="1">
      <alignment horizontal="right" vertical="center"/>
    </xf>
    <xf numFmtId="4" fontId="2" fillId="0" borderId="3" xfId="33" applyNumberFormat="1" applyFont="1" applyFill="1" applyBorder="1" applyAlignment="1">
      <alignment horizontal="center" vertical="center"/>
    </xf>
    <xf numFmtId="2" fontId="2" fillId="0" borderId="3" xfId="33" applyNumberFormat="1" applyFont="1" applyFill="1" applyBorder="1" applyAlignment="1">
      <alignment horizontal="center" vertical="center"/>
    </xf>
    <xf numFmtId="10" fontId="2" fillId="0" borderId="3" xfId="17" applyNumberFormat="1" applyFont="1" applyFill="1" applyBorder="1" applyAlignment="1">
      <alignment horizontal="center" vertical="center"/>
    </xf>
    <xf numFmtId="170" fontId="2" fillId="0" borderId="3" xfId="33" applyNumberFormat="1" applyFont="1" applyFill="1" applyBorder="1" applyAlignment="1">
      <alignment horizontal="center" vertical="center"/>
    </xf>
    <xf numFmtId="14" fontId="2" fillId="0" borderId="3" xfId="33" applyNumberFormat="1" applyFont="1" applyFill="1" applyBorder="1" applyAlignment="1">
      <alignment horizontal="center" vertical="center"/>
    </xf>
    <xf numFmtId="4" fontId="21" fillId="0" borderId="3" xfId="0" applyNumberFormat="1" applyFont="1" applyFill="1" applyBorder="1" applyAlignment="1">
      <alignment horizontal="right" vertical="center"/>
    </xf>
    <xf numFmtId="4" fontId="21" fillId="0" borderId="3" xfId="0" applyNumberFormat="1" applyFont="1" applyFill="1" applyBorder="1" applyAlignment="1">
      <alignment horizontal="center" vertical="center"/>
    </xf>
    <xf numFmtId="0" fontId="1" fillId="0" borderId="3" xfId="0" applyFont="1" applyFill="1" applyBorder="1" applyAlignment="1">
      <alignment horizontal="center" vertical="center"/>
    </xf>
    <xf numFmtId="0" fontId="1" fillId="0" borderId="3" xfId="0" applyFont="1" applyFill="1" applyBorder="1" applyAlignment="1">
      <alignment horizontal="left" vertical="center"/>
    </xf>
    <xf numFmtId="4" fontId="22" fillId="0" borderId="3" xfId="0" applyNumberFormat="1" applyFont="1" applyFill="1" applyBorder="1" applyAlignment="1">
      <alignment horizontal="center" vertical="center"/>
    </xf>
    <xf numFmtId="0" fontId="22" fillId="0" borderId="3" xfId="0" applyFont="1" applyFill="1" applyBorder="1" applyAlignment="1">
      <alignment horizontal="center" vertical="center"/>
    </xf>
    <xf numFmtId="170" fontId="22" fillId="0" borderId="3" xfId="0" applyNumberFormat="1" applyFont="1" applyFill="1" applyBorder="1" applyAlignment="1">
      <alignment horizontal="center" vertical="center"/>
    </xf>
    <xf numFmtId="0" fontId="2" fillId="0" borderId="3" xfId="0" applyFont="1" applyBorder="1" applyAlignment="1">
      <alignment horizontal="justify" vertical="center"/>
    </xf>
    <xf numFmtId="0" fontId="2" fillId="0" borderId="3" xfId="0" applyFont="1" applyFill="1" applyBorder="1" applyAlignment="1">
      <alignment horizontal="center" vertical="center" wrapText="1"/>
    </xf>
    <xf numFmtId="4" fontId="2" fillId="0" borderId="3" xfId="0" applyNumberFormat="1" applyFont="1" applyFill="1" applyBorder="1" applyAlignment="1">
      <alignment horizontal="right" vertical="center" wrapText="1"/>
    </xf>
    <xf numFmtId="2" fontId="2" fillId="0" borderId="3" xfId="5" applyNumberFormat="1" applyFont="1" applyFill="1" applyBorder="1" applyAlignment="1">
      <alignment horizontal="center" vertical="center"/>
    </xf>
    <xf numFmtId="0" fontId="21" fillId="0" borderId="3" xfId="0" applyFont="1" applyFill="1" applyBorder="1" applyAlignment="1">
      <alignment horizontal="center" vertical="center"/>
    </xf>
    <xf numFmtId="0" fontId="21" fillId="0" borderId="3" xfId="0" applyFont="1" applyFill="1" applyBorder="1" applyAlignment="1">
      <alignment horizontal="justify" vertical="center"/>
    </xf>
    <xf numFmtId="4" fontId="21" fillId="0" borderId="3" xfId="0" applyNumberFormat="1" applyFont="1" applyBorder="1" applyAlignment="1">
      <alignment horizontal="center" vertical="center"/>
    </xf>
    <xf numFmtId="0" fontId="22" fillId="0" borderId="3" xfId="0" applyFont="1" applyFill="1" applyBorder="1" applyAlignment="1">
      <alignment horizontal="left" vertical="center"/>
    </xf>
    <xf numFmtId="4" fontId="22" fillId="0" borderId="3" xfId="0" applyNumberFormat="1" applyFont="1" applyFill="1" applyBorder="1" applyAlignment="1">
      <alignment horizontal="right" vertical="center"/>
    </xf>
    <xf numFmtId="10" fontId="22" fillId="0" borderId="3" xfId="17" applyNumberFormat="1" applyFont="1" applyFill="1" applyBorder="1" applyAlignment="1">
      <alignment horizontal="center" vertical="center"/>
    </xf>
    <xf numFmtId="10" fontId="21" fillId="0" borderId="3" xfId="17" applyNumberFormat="1" applyFont="1" applyBorder="1" applyAlignment="1">
      <alignment horizontal="center" vertical="center"/>
    </xf>
    <xf numFmtId="170" fontId="21" fillId="0" borderId="3" xfId="0" applyNumberFormat="1" applyFont="1" applyBorder="1" applyAlignment="1">
      <alignment horizontal="center" vertical="center"/>
    </xf>
    <xf numFmtId="0" fontId="1" fillId="4" borderId="3" xfId="0" applyFont="1" applyFill="1" applyBorder="1" applyAlignment="1">
      <alignment horizontal="center" vertical="center" wrapText="1"/>
    </xf>
    <xf numFmtId="0" fontId="1" fillId="4" borderId="3" xfId="0" applyFont="1" applyFill="1" applyBorder="1" applyAlignment="1">
      <alignment horizontal="right" vertical="center" wrapText="1"/>
    </xf>
    <xf numFmtId="4" fontId="1" fillId="4" borderId="3" xfId="0" applyNumberFormat="1"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3" xfId="0" applyFont="1" applyFill="1" applyBorder="1" applyAlignment="1">
      <alignment horizontal="left" vertical="center" wrapText="1"/>
    </xf>
    <xf numFmtId="0" fontId="1" fillId="0" borderId="3" xfId="0" applyFont="1" applyFill="1" applyBorder="1" applyAlignment="1">
      <alignment horizontal="right" vertical="center" wrapText="1"/>
    </xf>
    <xf numFmtId="4" fontId="1" fillId="0" borderId="3" xfId="0" applyNumberFormat="1" applyFont="1" applyFill="1" applyBorder="1" applyAlignment="1">
      <alignment horizontal="center" vertical="center" wrapText="1"/>
    </xf>
    <xf numFmtId="166" fontId="2" fillId="0" borderId="3" xfId="33" applyNumberFormat="1" applyFont="1" applyFill="1" applyBorder="1" applyAlignment="1">
      <alignment horizontal="center" vertical="center"/>
    </xf>
    <xf numFmtId="4" fontId="1" fillId="0" borderId="3" xfId="0" applyNumberFormat="1" applyFont="1" applyFill="1" applyBorder="1" applyAlignment="1">
      <alignment horizontal="center" vertical="center"/>
    </xf>
    <xf numFmtId="170" fontId="1" fillId="0" borderId="3" xfId="0" applyNumberFormat="1" applyFont="1" applyFill="1" applyBorder="1" applyAlignment="1">
      <alignment horizontal="center" vertical="center"/>
    </xf>
    <xf numFmtId="0" fontId="2" fillId="0" borderId="3" xfId="0" applyFont="1" applyFill="1" applyBorder="1" applyAlignment="1">
      <alignment horizontal="center" vertical="center"/>
    </xf>
    <xf numFmtId="0" fontId="1" fillId="0" borderId="3" xfId="0" applyFont="1" applyFill="1" applyBorder="1" applyAlignment="1">
      <alignment horizontal="right" vertical="center"/>
    </xf>
    <xf numFmtId="170" fontId="2" fillId="0" borderId="3" xfId="0" applyNumberFormat="1" applyFont="1" applyBorder="1" applyAlignment="1">
      <alignment horizontal="center" vertical="center"/>
    </xf>
    <xf numFmtId="0" fontId="1" fillId="5" borderId="3" xfId="0" applyFont="1" applyFill="1" applyBorder="1" applyAlignment="1">
      <alignment horizontal="center" vertical="center" wrapText="1"/>
    </xf>
    <xf numFmtId="0" fontId="1" fillId="5" borderId="3" xfId="0" applyFont="1" applyFill="1" applyBorder="1" applyAlignment="1">
      <alignment horizontal="left" vertical="center" wrapText="1"/>
    </xf>
    <xf numFmtId="0" fontId="1" fillId="5" borderId="3" xfId="0" applyFont="1" applyFill="1" applyBorder="1" applyAlignment="1">
      <alignment horizontal="right" vertical="center" wrapText="1"/>
    </xf>
    <xf numFmtId="4" fontId="1" fillId="5" borderId="3" xfId="0" applyNumberFormat="1" applyFont="1" applyFill="1" applyBorder="1" applyAlignment="1">
      <alignment horizontal="center" vertical="center" wrapText="1"/>
    </xf>
    <xf numFmtId="10" fontId="1" fillId="5" borderId="3" xfId="0" applyNumberFormat="1" applyFont="1" applyFill="1" applyBorder="1" applyAlignment="1">
      <alignment horizontal="center" vertical="center" wrapText="1"/>
    </xf>
    <xf numFmtId="0" fontId="22" fillId="0" borderId="3" xfId="0" applyFont="1" applyBorder="1" applyAlignment="1">
      <alignment horizontal="center" vertical="center" wrapText="1"/>
    </xf>
    <xf numFmtId="0" fontId="23" fillId="0" borderId="0" xfId="0" applyFont="1"/>
    <xf numFmtId="0" fontId="24" fillId="0" borderId="0" xfId="0" applyFont="1" applyBorder="1" applyAlignment="1">
      <alignment vertical="center"/>
    </xf>
    <xf numFmtId="0" fontId="25" fillId="6" borderId="4" xfId="0" applyFont="1" applyFill="1" applyBorder="1" applyAlignment="1">
      <alignment horizontal="center" vertical="center" wrapText="1"/>
    </xf>
    <xf numFmtId="0" fontId="19" fillId="6" borderId="5" xfId="0" applyFont="1" applyFill="1" applyBorder="1" applyAlignment="1">
      <alignment vertical="center"/>
    </xf>
    <xf numFmtId="4" fontId="9" fillId="6" borderId="5" xfId="0" applyNumberFormat="1" applyFont="1" applyFill="1" applyBorder="1" applyAlignment="1">
      <alignment vertical="center" wrapText="1"/>
    </xf>
    <xf numFmtId="4" fontId="9" fillId="6" borderId="5" xfId="33" applyNumberFormat="1" applyFont="1" applyFill="1" applyBorder="1" applyAlignment="1">
      <alignment horizontal="center" vertical="center" wrapText="1"/>
    </xf>
    <xf numFmtId="0" fontId="9" fillId="6" borderId="3" xfId="0" applyFont="1" applyFill="1" applyBorder="1" applyAlignment="1">
      <alignment horizontal="center" vertical="center" wrapText="1"/>
    </xf>
    <xf numFmtId="166" fontId="9" fillId="6" borderId="3" xfId="33" quotePrefix="1" applyNumberFormat="1" applyFont="1" applyFill="1" applyBorder="1" applyAlignment="1">
      <alignment vertical="center"/>
    </xf>
    <xf numFmtId="166" fontId="9" fillId="6" borderId="3" xfId="33" quotePrefix="1" applyNumberFormat="1" applyFont="1" applyFill="1" applyBorder="1" applyAlignment="1">
      <alignment horizontal="center" vertical="center"/>
    </xf>
    <xf numFmtId="4" fontId="9" fillId="6" borderId="3" xfId="0" applyNumberFormat="1" applyFont="1" applyFill="1" applyBorder="1" applyAlignment="1">
      <alignment horizontal="center" vertical="center" wrapText="1"/>
    </xf>
    <xf numFmtId="4" fontId="9" fillId="6" borderId="3" xfId="33" applyNumberFormat="1" applyFont="1" applyFill="1" applyBorder="1" applyAlignment="1">
      <alignment horizontal="center" vertical="center" wrapText="1"/>
    </xf>
    <xf numFmtId="10" fontId="9" fillId="6" borderId="3" xfId="17" applyNumberFormat="1" applyFont="1" applyFill="1" applyBorder="1" applyAlignment="1">
      <alignment horizontal="center" vertical="center" wrapText="1"/>
    </xf>
    <xf numFmtId="170" fontId="9" fillId="6" borderId="3" xfId="33" applyNumberFormat="1" applyFont="1" applyFill="1" applyBorder="1" applyAlignment="1">
      <alignment horizontal="center" vertical="center"/>
    </xf>
    <xf numFmtId="0" fontId="0" fillId="0" borderId="0" xfId="0" applyFill="1" applyBorder="1" applyAlignment="1">
      <alignment vertical="center"/>
    </xf>
    <xf numFmtId="0" fontId="26" fillId="0" borderId="0" xfId="0" applyFont="1" applyFill="1" applyBorder="1" applyAlignment="1">
      <alignment horizontal="center" vertical="center"/>
    </xf>
    <xf numFmtId="0" fontId="23" fillId="0" borderId="6" xfId="0" applyFont="1" applyFill="1" applyBorder="1" applyAlignment="1">
      <alignment horizontal="right"/>
    </xf>
    <xf numFmtId="171" fontId="27" fillId="3" borderId="7" xfId="2" applyNumberFormat="1" applyFont="1" applyBorder="1" applyAlignment="1">
      <alignment horizontal="left"/>
    </xf>
    <xf numFmtId="0" fontId="23" fillId="0" borderId="8" xfId="0" applyFont="1" applyFill="1" applyBorder="1" applyAlignment="1">
      <alignment horizontal="right"/>
    </xf>
    <xf numFmtId="171" fontId="27" fillId="3" borderId="9" xfId="2" applyNumberFormat="1" applyFont="1" applyBorder="1" applyAlignment="1">
      <alignment horizontal="left"/>
    </xf>
    <xf numFmtId="0" fontId="23" fillId="0" borderId="0" xfId="0" applyFont="1" applyFill="1" applyBorder="1"/>
    <xf numFmtId="0" fontId="23" fillId="0" borderId="0" xfId="0" applyFont="1" applyFill="1" applyBorder="1" applyAlignment="1">
      <alignment horizontal="right"/>
    </xf>
    <xf numFmtId="0" fontId="23" fillId="0" borderId="0" xfId="0" applyFont="1" applyFill="1" applyBorder="1" applyAlignment="1">
      <alignment vertical="center"/>
    </xf>
    <xf numFmtId="171" fontId="28" fillId="3" borderId="7" xfId="2" applyNumberFormat="1" applyFont="1" applyBorder="1" applyAlignment="1">
      <alignment horizontal="left"/>
    </xf>
    <xf numFmtId="171" fontId="28" fillId="3" borderId="9" xfId="2" applyNumberFormat="1" applyFont="1" applyBorder="1" applyAlignment="1">
      <alignment horizontal="left"/>
    </xf>
    <xf numFmtId="0" fontId="1" fillId="4" borderId="3" xfId="0" applyFont="1" applyFill="1" applyBorder="1" applyAlignment="1">
      <alignment vertical="center" wrapText="1"/>
    </xf>
    <xf numFmtId="166" fontId="1" fillId="0" borderId="10" xfId="33" quotePrefix="1" applyNumberFormat="1" applyFont="1" applyFill="1" applyBorder="1" applyAlignment="1">
      <alignment horizontal="left" vertical="center" wrapText="1"/>
    </xf>
    <xf numFmtId="166" fontId="1" fillId="0" borderId="10" xfId="33" quotePrefix="1" applyNumberFormat="1" applyFont="1" applyFill="1" applyBorder="1" applyAlignment="1">
      <alignment horizontal="center" vertical="center" wrapText="1"/>
    </xf>
    <xf numFmtId="4" fontId="1" fillId="0" borderId="10" xfId="0" applyNumberFormat="1" applyFont="1" applyFill="1" applyBorder="1" applyAlignment="1">
      <alignment horizontal="center" vertical="center"/>
    </xf>
    <xf numFmtId="4" fontId="1" fillId="0" borderId="10" xfId="33" applyNumberFormat="1" applyFont="1" applyFill="1" applyBorder="1" applyAlignment="1">
      <alignment horizontal="center" vertical="center"/>
    </xf>
    <xf numFmtId="10" fontId="1" fillId="0" borderId="10" xfId="17" applyNumberFormat="1" applyFont="1" applyFill="1" applyBorder="1" applyAlignment="1">
      <alignment horizontal="center" vertical="center"/>
    </xf>
    <xf numFmtId="170" fontId="1" fillId="0" borderId="10" xfId="33" applyNumberFormat="1" applyFont="1" applyFill="1" applyBorder="1" applyAlignment="1">
      <alignment horizontal="center" vertical="center"/>
    </xf>
    <xf numFmtId="0" fontId="1" fillId="0" borderId="11" xfId="33" applyNumberFormat="1" applyFont="1" applyFill="1" applyBorder="1" applyAlignment="1">
      <alignment horizontal="center" vertical="center"/>
    </xf>
    <xf numFmtId="4" fontId="2" fillId="0" borderId="10" xfId="0" applyNumberFormat="1" applyFont="1" applyFill="1" applyBorder="1" applyAlignment="1">
      <alignment horizontal="center" vertical="center"/>
    </xf>
    <xf numFmtId="4" fontId="2" fillId="0" borderId="10" xfId="33" applyNumberFormat="1" applyFont="1" applyFill="1" applyBorder="1" applyAlignment="1">
      <alignment horizontal="center" vertical="center"/>
    </xf>
    <xf numFmtId="10" fontId="2" fillId="0" borderId="10" xfId="17" applyNumberFormat="1" applyFont="1" applyFill="1" applyBorder="1" applyAlignment="1">
      <alignment horizontal="center" vertical="center"/>
    </xf>
    <xf numFmtId="170" fontId="2" fillId="0" borderId="10" xfId="33" applyNumberFormat="1" applyFont="1" applyFill="1" applyBorder="1" applyAlignment="1">
      <alignment horizontal="center" vertical="center"/>
    </xf>
    <xf numFmtId="14" fontId="2" fillId="0" borderId="10" xfId="33" applyNumberFormat="1" applyFont="1" applyFill="1" applyBorder="1" applyAlignment="1">
      <alignment horizontal="center" vertical="center"/>
    </xf>
    <xf numFmtId="0" fontId="2" fillId="0" borderId="11" xfId="33" applyNumberFormat="1" applyFont="1" applyFill="1" applyBorder="1" applyAlignment="1">
      <alignment horizontal="center" vertical="center"/>
    </xf>
    <xf numFmtId="0" fontId="2" fillId="0" borderId="10" xfId="0" applyFont="1" applyBorder="1" applyAlignment="1">
      <alignment vertical="center" wrapText="1"/>
    </xf>
    <xf numFmtId="14" fontId="1" fillId="0" borderId="10" xfId="33" applyNumberFormat="1" applyFont="1" applyFill="1" applyBorder="1" applyAlignment="1">
      <alignment horizontal="center" vertical="center"/>
    </xf>
    <xf numFmtId="0" fontId="2" fillId="0" borderId="12" xfId="0" applyFont="1" applyFill="1" applyBorder="1" applyAlignment="1">
      <alignment vertical="center"/>
    </xf>
    <xf numFmtId="166" fontId="2" fillId="0" borderId="10" xfId="33" quotePrefix="1" applyNumberFormat="1" applyFont="1" applyFill="1" applyBorder="1" applyAlignment="1">
      <alignment horizontal="center" vertical="center"/>
    </xf>
    <xf numFmtId="166" fontId="2" fillId="0" borderId="10" xfId="33" applyNumberFormat="1" applyFont="1" applyFill="1" applyBorder="1" applyAlignment="1">
      <alignment horizontal="left" vertical="center" wrapText="1"/>
    </xf>
    <xf numFmtId="0" fontId="2" fillId="0" borderId="10" xfId="0" applyFont="1" applyFill="1" applyBorder="1" applyAlignment="1">
      <alignment horizontal="center" vertical="center" wrapText="1"/>
    </xf>
    <xf numFmtId="43" fontId="2" fillId="0" borderId="10" xfId="33" applyFont="1" applyFill="1" applyBorder="1" applyAlignment="1">
      <alignment horizontal="center" vertical="center"/>
    </xf>
    <xf numFmtId="0" fontId="2" fillId="0" borderId="13" xfId="3" applyFont="1" applyFill="1" applyBorder="1" applyAlignment="1">
      <alignment vertical="center" wrapText="1"/>
    </xf>
    <xf numFmtId="172" fontId="29" fillId="0" borderId="0" xfId="0" applyNumberFormat="1" applyFont="1" applyFill="1" applyBorder="1" applyAlignment="1">
      <alignment horizontal="center"/>
    </xf>
    <xf numFmtId="14" fontId="29" fillId="0" borderId="0" xfId="0" applyNumberFormat="1" applyFont="1" applyFill="1" applyBorder="1" applyAlignment="1">
      <alignment horizontal="center"/>
    </xf>
    <xf numFmtId="10" fontId="1" fillId="0" borderId="0" xfId="17" applyNumberFormat="1" applyFont="1" applyFill="1" applyBorder="1" applyAlignment="1">
      <alignment horizontal="center"/>
    </xf>
    <xf numFmtId="10" fontId="29" fillId="0" borderId="0" xfId="17" applyNumberFormat="1" applyFont="1" applyFill="1" applyBorder="1" applyAlignment="1">
      <alignment horizontal="center"/>
    </xf>
    <xf numFmtId="0" fontId="2" fillId="0" borderId="10" xfId="0" applyFont="1" applyFill="1" applyBorder="1" applyAlignment="1">
      <alignment horizontal="justify" vertical="center" wrapText="1"/>
    </xf>
    <xf numFmtId="4" fontId="2" fillId="0" borderId="10" xfId="0" applyNumberFormat="1" applyFont="1" applyFill="1" applyBorder="1" applyAlignment="1">
      <alignment horizontal="center" vertical="center" wrapText="1"/>
    </xf>
    <xf numFmtId="4" fontId="2" fillId="0" borderId="10" xfId="0" applyNumberFormat="1" applyFont="1" applyBorder="1" applyAlignment="1">
      <alignment horizontal="center" vertical="center"/>
    </xf>
    <xf numFmtId="0" fontId="2" fillId="0" borderId="14" xfId="33" applyNumberFormat="1" applyFont="1" applyFill="1" applyBorder="1" applyAlignment="1">
      <alignment horizontal="center" vertical="center"/>
    </xf>
    <xf numFmtId="4" fontId="2" fillId="0" borderId="10" xfId="5" applyNumberFormat="1" applyFont="1" applyFill="1" applyBorder="1" applyAlignment="1">
      <alignment horizontal="center" vertical="center"/>
    </xf>
    <xf numFmtId="0" fontId="2" fillId="0" borderId="10" xfId="0" applyFont="1" applyFill="1" applyBorder="1" applyAlignment="1">
      <alignment horizontal="center" vertical="center"/>
    </xf>
    <xf numFmtId="0" fontId="2" fillId="0" borderId="10" xfId="0" applyFont="1" applyBorder="1" applyAlignment="1">
      <alignment horizontal="center" vertical="center"/>
    </xf>
    <xf numFmtId="0" fontId="23" fillId="0" borderId="10" xfId="0" applyFont="1" applyFill="1" applyBorder="1" applyAlignment="1">
      <alignment horizontal="center" vertical="center" wrapText="1"/>
    </xf>
    <xf numFmtId="4" fontId="23" fillId="0" borderId="10" xfId="0" applyNumberFormat="1" applyFont="1" applyFill="1" applyBorder="1" applyAlignment="1">
      <alignment horizontal="center" vertical="center" wrapText="1"/>
    </xf>
    <xf numFmtId="4" fontId="23" fillId="0" borderId="10" xfId="0" applyNumberFormat="1" applyFont="1" applyFill="1" applyBorder="1" applyAlignment="1">
      <alignment horizontal="center" vertical="center"/>
    </xf>
    <xf numFmtId="4" fontId="23" fillId="0" borderId="10" xfId="0" applyNumberFormat="1" applyFont="1" applyBorder="1" applyAlignment="1">
      <alignment horizontal="center" vertical="center"/>
    </xf>
    <xf numFmtId="0" fontId="23" fillId="0" borderId="11" xfId="0" applyFont="1" applyFill="1" applyBorder="1" applyAlignment="1">
      <alignment horizontal="center" vertical="center" wrapText="1"/>
    </xf>
    <xf numFmtId="0" fontId="23" fillId="0" borderId="11" xfId="0" applyFont="1" applyFill="1" applyBorder="1" applyAlignment="1">
      <alignment horizontal="center" vertical="center"/>
    </xf>
    <xf numFmtId="0" fontId="2" fillId="0" borderId="10" xfId="0" applyFont="1" applyBorder="1" applyAlignment="1">
      <alignment horizontal="justify" vertical="center"/>
    </xf>
    <xf numFmtId="0" fontId="23" fillId="0" borderId="10" xfId="5" applyNumberFormat="1" applyFont="1" applyFill="1" applyBorder="1" applyAlignment="1">
      <alignment horizontal="center" vertical="center" wrapText="1"/>
    </xf>
    <xf numFmtId="2" fontId="2" fillId="0" borderId="10" xfId="5" applyNumberFormat="1" applyFont="1" applyFill="1" applyBorder="1" applyAlignment="1">
      <alignment horizontal="center" vertical="center"/>
    </xf>
    <xf numFmtId="2" fontId="23" fillId="0" borderId="10" xfId="5" applyNumberFormat="1" applyFont="1" applyFill="1" applyBorder="1" applyAlignment="1">
      <alignment horizontal="center" vertical="center" wrapText="1"/>
    </xf>
    <xf numFmtId="0" fontId="23" fillId="0" borderId="15" xfId="0" applyFont="1" applyFill="1" applyBorder="1" applyAlignment="1">
      <alignment horizontal="center" vertical="center"/>
    </xf>
    <xf numFmtId="0" fontId="23" fillId="0" borderId="10" xfId="0" applyFont="1" applyFill="1" applyBorder="1" applyAlignment="1">
      <alignment horizontal="center" wrapText="1"/>
    </xf>
    <xf numFmtId="2" fontId="2" fillId="0" borderId="10" xfId="0" applyNumberFormat="1" applyFont="1" applyFill="1" applyBorder="1" applyAlignment="1">
      <alignment horizontal="center" vertical="center"/>
    </xf>
    <xf numFmtId="0" fontId="2" fillId="0" borderId="13" xfId="0" applyFont="1" applyFill="1" applyBorder="1" applyAlignment="1">
      <alignment horizontal="center" vertical="center" wrapText="1"/>
    </xf>
    <xf numFmtId="4" fontId="2" fillId="0" borderId="16" xfId="0" applyNumberFormat="1" applyFont="1" applyFill="1" applyBorder="1" applyAlignment="1">
      <alignment horizontal="center" vertical="center" wrapText="1"/>
    </xf>
    <xf numFmtId="0" fontId="2" fillId="0" borderId="16" xfId="0" applyFont="1" applyFill="1" applyBorder="1" applyAlignment="1">
      <alignment horizontal="center" vertical="center" wrapText="1"/>
    </xf>
    <xf numFmtId="0" fontId="1" fillId="0" borderId="17" xfId="0" applyFont="1" applyFill="1" applyBorder="1" applyAlignment="1">
      <alignment horizontal="center" vertical="center" wrapText="1"/>
    </xf>
    <xf numFmtId="0" fontId="1" fillId="4" borderId="3" xfId="0" applyFont="1" applyFill="1" applyBorder="1" applyAlignment="1">
      <alignment horizontal="left" vertical="center" wrapText="1"/>
    </xf>
    <xf numFmtId="0" fontId="2" fillId="0" borderId="11" xfId="0" applyNumberFormat="1" applyFont="1" applyFill="1" applyBorder="1" applyAlignment="1">
      <alignment horizontal="center" vertical="center"/>
    </xf>
    <xf numFmtId="0" fontId="23" fillId="0" borderId="11" xfId="0" applyNumberFormat="1" applyFont="1" applyFill="1" applyBorder="1" applyAlignment="1">
      <alignment horizontal="center" vertical="center"/>
    </xf>
    <xf numFmtId="0" fontId="2" fillId="0" borderId="16" xfId="0" applyFont="1" applyBorder="1" applyAlignment="1">
      <alignment horizontal="justify" vertical="center"/>
    </xf>
    <xf numFmtId="4" fontId="2" fillId="0" borderId="16" xfId="5" applyNumberFormat="1" applyFont="1" applyFill="1" applyBorder="1" applyAlignment="1">
      <alignment horizontal="center" vertical="center"/>
    </xf>
    <xf numFmtId="10" fontId="2" fillId="0" borderId="16" xfId="17" applyNumberFormat="1" applyFont="1" applyFill="1" applyBorder="1" applyAlignment="1">
      <alignment horizontal="center" vertical="center"/>
    </xf>
    <xf numFmtId="4" fontId="2" fillId="0" borderId="16" xfId="33" applyNumberFormat="1" applyFont="1" applyFill="1" applyBorder="1" applyAlignment="1">
      <alignment horizontal="center" vertical="center"/>
    </xf>
    <xf numFmtId="170" fontId="2" fillId="0" borderId="16" xfId="33" applyNumberFormat="1" applyFont="1" applyFill="1" applyBorder="1" applyAlignment="1">
      <alignment horizontal="center" vertical="center"/>
    </xf>
    <xf numFmtId="4" fontId="2" fillId="0" borderId="10" xfId="5" applyNumberFormat="1" applyFont="1" applyFill="1" applyBorder="1" applyAlignment="1">
      <alignment horizontal="center" vertical="center" wrapText="1"/>
    </xf>
    <xf numFmtId="14" fontId="2" fillId="0" borderId="16" xfId="33" applyNumberFormat="1" applyFont="1" applyFill="1" applyBorder="1" applyAlignment="1">
      <alignment horizontal="center" vertical="center"/>
    </xf>
    <xf numFmtId="0" fontId="1" fillId="0" borderId="16" xfId="0" applyFont="1" applyFill="1" applyBorder="1" applyAlignment="1">
      <alignment horizontal="left" vertical="center" wrapText="1"/>
    </xf>
    <xf numFmtId="0" fontId="1" fillId="0" borderId="16" xfId="0" applyFont="1" applyFill="1" applyBorder="1" applyAlignment="1">
      <alignment horizontal="right" vertical="center" wrapText="1"/>
    </xf>
    <xf numFmtId="0" fontId="1" fillId="0" borderId="16" xfId="0" applyFont="1" applyFill="1" applyBorder="1" applyAlignment="1">
      <alignment horizontal="center" vertical="center" wrapText="1"/>
    </xf>
    <xf numFmtId="4" fontId="1" fillId="0" borderId="16" xfId="0" applyNumberFormat="1" applyFont="1" applyFill="1" applyBorder="1" applyAlignment="1">
      <alignment horizontal="center" vertical="center" wrapText="1"/>
    </xf>
    <xf numFmtId="10" fontId="1" fillId="0" borderId="16" xfId="0" applyNumberFormat="1" applyFont="1" applyFill="1" applyBorder="1" applyAlignment="1">
      <alignment horizontal="center" vertical="center" wrapText="1"/>
    </xf>
    <xf numFmtId="0" fontId="1" fillId="0" borderId="18" xfId="0" applyFont="1" applyFill="1" applyBorder="1" applyAlignment="1">
      <alignment horizontal="center" vertical="center" wrapText="1"/>
    </xf>
    <xf numFmtId="170" fontId="2" fillId="0" borderId="18" xfId="0" applyNumberFormat="1" applyFont="1" applyBorder="1" applyAlignment="1">
      <alignment horizontal="center" vertical="center"/>
    </xf>
    <xf numFmtId="0" fontId="25" fillId="6" borderId="19" xfId="0" applyFont="1" applyFill="1" applyBorder="1" applyAlignment="1">
      <alignment horizontal="center" vertical="center" wrapText="1"/>
    </xf>
    <xf numFmtId="0" fontId="25" fillId="6" borderId="20" xfId="0" applyFont="1" applyFill="1" applyBorder="1" applyAlignment="1">
      <alignment horizontal="center" vertical="center" wrapText="1"/>
    </xf>
    <xf numFmtId="0" fontId="19" fillId="6" borderId="21" xfId="0" applyFont="1" applyFill="1" applyBorder="1" applyAlignment="1">
      <alignment vertical="center"/>
    </xf>
    <xf numFmtId="0" fontId="9" fillId="6" borderId="22" xfId="0" applyFont="1" applyFill="1" applyBorder="1" applyAlignment="1">
      <alignment horizontal="center" vertical="center"/>
    </xf>
    <xf numFmtId="0" fontId="1" fillId="4" borderId="22" xfId="0" applyFont="1" applyFill="1" applyBorder="1" applyAlignment="1">
      <alignment horizontal="center" vertical="center"/>
    </xf>
    <xf numFmtId="0" fontId="1" fillId="4" borderId="14" xfId="0" applyNumberFormat="1" applyFont="1" applyFill="1" applyBorder="1" applyAlignment="1">
      <alignment vertical="center"/>
    </xf>
    <xf numFmtId="49" fontId="2" fillId="0" borderId="22" xfId="0" applyNumberFormat="1" applyFont="1" applyFill="1" applyBorder="1" applyAlignment="1">
      <alignment horizontal="center" vertical="center"/>
    </xf>
    <xf numFmtId="0" fontId="1" fillId="0" borderId="22" xfId="0" applyFont="1" applyFill="1" applyBorder="1" applyAlignment="1">
      <alignment horizontal="center" vertical="center"/>
    </xf>
    <xf numFmtId="0" fontId="22" fillId="0" borderId="14" xfId="0" applyNumberFormat="1" applyFont="1" applyFill="1" applyBorder="1" applyAlignment="1">
      <alignment horizontal="center" vertical="center"/>
    </xf>
    <xf numFmtId="0" fontId="22" fillId="0" borderId="22" xfId="0" applyFont="1" applyFill="1" applyBorder="1" applyAlignment="1">
      <alignment horizontal="center" vertical="center"/>
    </xf>
    <xf numFmtId="0" fontId="1" fillId="4" borderId="22" xfId="0" applyFont="1" applyFill="1" applyBorder="1" applyAlignment="1">
      <alignment horizontal="center" vertical="center" wrapText="1"/>
    </xf>
    <xf numFmtId="0" fontId="1" fillId="4" borderId="14" xfId="0" applyFont="1" applyFill="1" applyBorder="1" applyAlignment="1">
      <alignment horizontal="center" vertical="center" wrapText="1"/>
    </xf>
    <xf numFmtId="0" fontId="1" fillId="0" borderId="22" xfId="0" applyFont="1" applyFill="1" applyBorder="1" applyAlignment="1">
      <alignment horizontal="center" vertical="center" wrapText="1"/>
    </xf>
    <xf numFmtId="0" fontId="1" fillId="0" borderId="14" xfId="0" applyFont="1" applyFill="1" applyBorder="1" applyAlignment="1">
      <alignment horizontal="center" vertical="center" wrapText="1"/>
    </xf>
    <xf numFmtId="0" fontId="21" fillId="0" borderId="22" xfId="0" applyFont="1" applyFill="1" applyBorder="1" applyAlignment="1">
      <alignment horizontal="center" vertical="center"/>
    </xf>
    <xf numFmtId="0" fontId="21" fillId="0" borderId="14" xfId="0" applyNumberFormat="1" applyFont="1" applyFill="1" applyBorder="1" applyAlignment="1">
      <alignment horizontal="center" vertical="center"/>
    </xf>
    <xf numFmtId="0" fontId="1" fillId="0" borderId="14" xfId="0" applyNumberFormat="1" applyFont="1" applyFill="1" applyBorder="1" applyAlignment="1">
      <alignment horizontal="center" vertical="center"/>
    </xf>
    <xf numFmtId="0" fontId="2" fillId="0" borderId="22" xfId="0" applyFont="1" applyFill="1" applyBorder="1" applyAlignment="1">
      <alignment horizontal="center" vertical="center"/>
    </xf>
    <xf numFmtId="0" fontId="2" fillId="0" borderId="14" xfId="0" applyNumberFormat="1" applyFont="1" applyFill="1" applyBorder="1" applyAlignment="1">
      <alignment horizontal="center" vertical="center"/>
    </xf>
    <xf numFmtId="0" fontId="1" fillId="5" borderId="22" xfId="0" applyFont="1" applyFill="1" applyBorder="1" applyAlignment="1">
      <alignment horizontal="center" vertical="center" wrapText="1"/>
    </xf>
    <xf numFmtId="0" fontId="1" fillId="5" borderId="14" xfId="0" applyFont="1" applyFill="1" applyBorder="1" applyAlignment="1">
      <alignment horizontal="center" vertical="center" wrapText="1"/>
    </xf>
    <xf numFmtId="0" fontId="1" fillId="0" borderId="22" xfId="0" applyFont="1" applyBorder="1" applyAlignment="1">
      <alignment horizontal="center" vertical="center" wrapText="1"/>
    </xf>
    <xf numFmtId="0" fontId="1" fillId="0" borderId="15" xfId="0" applyFont="1" applyFill="1" applyBorder="1" applyAlignment="1">
      <alignment horizontal="center" vertical="center" wrapText="1"/>
    </xf>
    <xf numFmtId="0" fontId="22" fillId="0" borderId="22" xfId="0" applyFont="1" applyBorder="1" applyAlignment="1">
      <alignment horizontal="center" vertical="center" wrapText="1"/>
    </xf>
    <xf numFmtId="0" fontId="2" fillId="0" borderId="15" xfId="0" applyNumberFormat="1" applyFont="1" applyFill="1" applyBorder="1" applyAlignment="1">
      <alignment horizontal="center" vertical="center"/>
    </xf>
    <xf numFmtId="0" fontId="30" fillId="0" borderId="23" xfId="0" applyFont="1" applyBorder="1" applyAlignment="1">
      <alignment horizontal="center" vertical="center"/>
    </xf>
    <xf numFmtId="0" fontId="30" fillId="0" borderId="24" xfId="0" applyFont="1" applyBorder="1" applyAlignment="1">
      <alignment horizontal="center" vertical="center"/>
    </xf>
    <xf numFmtId="0" fontId="31" fillId="0" borderId="24" xfId="0" applyFont="1" applyBorder="1" applyAlignment="1">
      <alignment vertical="center"/>
    </xf>
    <xf numFmtId="0" fontId="31" fillId="0" borderId="24" xfId="0" applyFont="1" applyBorder="1" applyAlignment="1">
      <alignment horizontal="center" vertical="center"/>
    </xf>
    <xf numFmtId="4" fontId="31" fillId="0" borderId="24" xfId="0" applyNumberFormat="1" applyFont="1" applyBorder="1" applyAlignment="1">
      <alignment horizontal="right" vertical="center"/>
    </xf>
    <xf numFmtId="4" fontId="31" fillId="0" borderId="24" xfId="0" applyNumberFormat="1" applyFont="1" applyBorder="1" applyAlignment="1">
      <alignment horizontal="center" vertical="center"/>
    </xf>
    <xf numFmtId="10" fontId="31" fillId="0" borderId="24" xfId="17" applyNumberFormat="1" applyFont="1" applyBorder="1" applyAlignment="1">
      <alignment horizontal="center" vertical="center"/>
    </xf>
    <xf numFmtId="170" fontId="31" fillId="0" borderId="24" xfId="0" applyNumberFormat="1" applyFont="1" applyBorder="1" applyAlignment="1">
      <alignment horizontal="center" vertical="center"/>
    </xf>
    <xf numFmtId="0" fontId="31" fillId="0" borderId="25" xfId="0" applyNumberFormat="1" applyFont="1" applyBorder="1" applyAlignment="1">
      <alignment horizontal="center" vertical="center"/>
    </xf>
    <xf numFmtId="0" fontId="23" fillId="0" borderId="16" xfId="0" applyFont="1" applyFill="1" applyBorder="1" applyAlignment="1">
      <alignment horizontal="justify" vertical="center" wrapText="1"/>
    </xf>
    <xf numFmtId="0" fontId="23" fillId="0" borderId="16" xfId="0" applyFont="1" applyFill="1" applyBorder="1" applyAlignment="1">
      <alignment horizontal="center" vertical="center" wrapText="1"/>
    </xf>
    <xf numFmtId="4" fontId="23" fillId="0" borderId="16" xfId="0" applyNumberFormat="1" applyFont="1" applyFill="1" applyBorder="1" applyAlignment="1">
      <alignment horizontal="center" vertical="center"/>
    </xf>
    <xf numFmtId="4" fontId="23" fillId="0" borderId="16" xfId="0" applyNumberFormat="1" applyFont="1" applyBorder="1" applyAlignment="1">
      <alignment horizontal="center" vertical="center"/>
    </xf>
    <xf numFmtId="10" fontId="23" fillId="0" borderId="16" xfId="17" applyNumberFormat="1" applyFont="1" applyBorder="1" applyAlignment="1">
      <alignment horizontal="center" vertical="center"/>
    </xf>
    <xf numFmtId="4" fontId="2" fillId="0" borderId="3" xfId="0" applyNumberFormat="1" applyFont="1" applyFill="1" applyBorder="1" applyAlignment="1">
      <alignment horizontal="center" vertical="center" wrapText="1"/>
    </xf>
    <xf numFmtId="0" fontId="2" fillId="0" borderId="10" xfId="0" applyFont="1" applyFill="1" applyBorder="1" applyAlignment="1">
      <alignment vertical="center" wrapText="1"/>
    </xf>
    <xf numFmtId="14" fontId="2" fillId="0" borderId="10" xfId="33" applyNumberFormat="1" applyFont="1" applyFill="1" applyBorder="1" applyAlignment="1">
      <alignment horizontal="left" vertical="center"/>
    </xf>
    <xf numFmtId="0" fontId="2" fillId="0" borderId="10" xfId="0" applyFont="1" applyFill="1" applyBorder="1" applyAlignment="1">
      <alignment horizontal="justify" vertical="center"/>
    </xf>
    <xf numFmtId="2" fontId="2" fillId="0" borderId="10" xfId="17" applyNumberFormat="1" applyFont="1" applyFill="1" applyBorder="1" applyAlignment="1">
      <alignment horizontal="center" vertical="center" wrapText="1"/>
    </xf>
    <xf numFmtId="4" fontId="23" fillId="0" borderId="10" xfId="0" applyNumberFormat="1" applyFont="1" applyFill="1" applyBorder="1" applyAlignment="1">
      <alignment horizontal="center"/>
    </xf>
    <xf numFmtId="0" fontId="21" fillId="0" borderId="17" xfId="0" applyFont="1" applyFill="1" applyBorder="1" applyAlignment="1">
      <alignment horizontal="center" vertical="center"/>
    </xf>
    <xf numFmtId="0" fontId="1" fillId="0" borderId="11" xfId="0" applyFont="1" applyFill="1" applyBorder="1" applyAlignment="1">
      <alignment horizontal="center" vertical="center" wrapText="1"/>
    </xf>
    <xf numFmtId="0" fontId="1" fillId="0" borderId="10" xfId="0" applyFont="1" applyFill="1" applyBorder="1" applyAlignment="1">
      <alignment horizontal="center" vertical="center" wrapText="1"/>
    </xf>
    <xf numFmtId="0" fontId="32" fillId="0" borderId="10" xfId="0" applyFont="1" applyBorder="1" applyAlignment="1">
      <alignment vertical="center" wrapText="1"/>
    </xf>
    <xf numFmtId="0" fontId="32" fillId="0" borderId="12" xfId="0" applyFont="1" applyBorder="1" applyAlignment="1">
      <alignment vertical="center" wrapText="1"/>
    </xf>
    <xf numFmtId="0" fontId="0" fillId="7" borderId="0" xfId="0" applyFill="1" applyBorder="1" applyAlignment="1">
      <alignment horizontal="center" vertical="center"/>
    </xf>
    <xf numFmtId="0" fontId="0" fillId="7" borderId="0" xfId="0" applyFill="1"/>
    <xf numFmtId="0" fontId="0" fillId="7" borderId="0" xfId="0" applyFill="1" applyBorder="1" applyAlignment="1">
      <alignment vertical="center"/>
    </xf>
    <xf numFmtId="0" fontId="0" fillId="7" borderId="0" xfId="0" applyFill="1" applyAlignment="1">
      <alignment vertical="center"/>
    </xf>
    <xf numFmtId="0" fontId="19" fillId="7" borderId="0" xfId="0" applyFont="1" applyFill="1" applyAlignment="1">
      <alignment vertical="center"/>
    </xf>
    <xf numFmtId="0" fontId="20" fillId="7" borderId="0" xfId="0" applyFont="1" applyFill="1" applyAlignment="1">
      <alignment vertical="center"/>
    </xf>
    <xf numFmtId="0" fontId="9" fillId="7" borderId="0" xfId="0" applyFont="1" applyFill="1" applyAlignment="1">
      <alignment vertical="center"/>
    </xf>
    <xf numFmtId="0" fontId="4" fillId="7" borderId="0" xfId="0" applyFont="1" applyFill="1" applyAlignment="1">
      <alignment vertical="center"/>
    </xf>
    <xf numFmtId="0" fontId="17" fillId="7" borderId="0" xfId="0" applyFont="1" applyFill="1" applyAlignment="1">
      <alignment vertical="center"/>
    </xf>
    <xf numFmtId="4" fontId="20" fillId="7" borderId="0" xfId="0" applyNumberFormat="1" applyFont="1" applyFill="1" applyAlignment="1">
      <alignment vertical="center"/>
    </xf>
    <xf numFmtId="0" fontId="18" fillId="7" borderId="0" xfId="0" applyFont="1" applyFill="1" applyBorder="1" applyAlignment="1">
      <alignment horizontal="center" vertical="center"/>
    </xf>
    <xf numFmtId="0" fontId="0" fillId="7" borderId="0" xfId="0" applyFill="1" applyAlignment="1">
      <alignment horizontal="center" vertical="center"/>
    </xf>
    <xf numFmtId="0" fontId="33" fillId="7" borderId="0" xfId="0" applyFont="1" applyFill="1" applyAlignment="1">
      <alignment vertical="center"/>
    </xf>
    <xf numFmtId="0" fontId="17" fillId="7" borderId="0" xfId="0" applyFont="1" applyFill="1" applyAlignment="1">
      <alignment vertical="center" wrapText="1"/>
    </xf>
    <xf numFmtId="0" fontId="0" fillId="0" borderId="38" xfId="0" applyBorder="1"/>
    <xf numFmtId="0" fontId="0" fillId="0" borderId="39" xfId="0" applyBorder="1"/>
    <xf numFmtId="0" fontId="0" fillId="0" borderId="40" xfId="0" applyBorder="1"/>
    <xf numFmtId="0" fontId="0" fillId="0" borderId="41" xfId="0" applyBorder="1"/>
    <xf numFmtId="0" fontId="0" fillId="0" borderId="42" xfId="0" applyBorder="1"/>
    <xf numFmtId="0" fontId="36" fillId="0" borderId="43" xfId="0" applyFont="1" applyBorder="1"/>
    <xf numFmtId="0" fontId="37" fillId="10" borderId="44" xfId="40" applyFont="1" applyFill="1" applyBorder="1"/>
    <xf numFmtId="0" fontId="38" fillId="0" borderId="45" xfId="0" applyFont="1" applyBorder="1" applyAlignment="1">
      <alignment horizontal="right"/>
    </xf>
    <xf numFmtId="0" fontId="18" fillId="0" borderId="7" xfId="0" applyFont="1" applyBorder="1" applyAlignment="1">
      <alignment horizontal="center"/>
    </xf>
    <xf numFmtId="0" fontId="18" fillId="0" borderId="7" xfId="0" applyFont="1" applyBorder="1"/>
    <xf numFmtId="0" fontId="0" fillId="0" borderId="48" xfId="0" applyBorder="1"/>
    <xf numFmtId="0" fontId="40" fillId="8" borderId="1" xfId="41" applyFont="1" applyFill="1" applyBorder="1" applyAlignment="1">
      <alignment horizontal="left" vertical="center" wrapText="1"/>
    </xf>
    <xf numFmtId="10" fontId="0" fillId="0" borderId="50" xfId="17" applyNumberFormat="1" applyFont="1" applyBorder="1" applyAlignment="1" applyProtection="1">
      <alignment horizontal="center" vertical="center"/>
    </xf>
    <xf numFmtId="10" fontId="0" fillId="0" borderId="0" xfId="17" applyNumberFormat="1" applyFont="1" applyProtection="1"/>
    <xf numFmtId="0" fontId="40" fillId="8" borderId="0" xfId="41" applyFont="1" applyFill="1" applyAlignment="1">
      <alignment horizontal="left" vertical="center" wrapText="1"/>
    </xf>
    <xf numFmtId="0" fontId="0" fillId="0" borderId="51" xfId="0" applyBorder="1"/>
    <xf numFmtId="0" fontId="20" fillId="8" borderId="1" xfId="41" applyFont="1" applyFill="1" applyBorder="1" applyAlignment="1">
      <alignment horizontal="left" vertical="center" wrapText="1"/>
    </xf>
    <xf numFmtId="0" fontId="20" fillId="8" borderId="0" xfId="41" applyFont="1" applyFill="1" applyAlignment="1">
      <alignment horizontal="left" vertical="center" wrapText="1"/>
    </xf>
    <xf numFmtId="0" fontId="0" fillId="0" borderId="6" xfId="0" applyBorder="1"/>
    <xf numFmtId="0" fontId="0" fillId="0" borderId="52" xfId="0" applyBorder="1"/>
    <xf numFmtId="10" fontId="0" fillId="0" borderId="50" xfId="17" applyNumberFormat="1" applyFont="1" applyFill="1" applyBorder="1" applyAlignment="1" applyProtection="1">
      <alignment horizontal="center" vertical="center"/>
    </xf>
    <xf numFmtId="0" fontId="20" fillId="0" borderId="34" xfId="0" applyFont="1" applyBorder="1"/>
    <xf numFmtId="0" fontId="17" fillId="0" borderId="0" xfId="0" applyFont="1"/>
    <xf numFmtId="0" fontId="0" fillId="0" borderId="53" xfId="0" applyBorder="1"/>
    <xf numFmtId="10" fontId="18" fillId="0" borderId="45" xfId="17" applyNumberFormat="1" applyFont="1" applyBorder="1" applyAlignment="1" applyProtection="1">
      <alignment horizontal="center" vertical="center"/>
    </xf>
    <xf numFmtId="0" fontId="18" fillId="0" borderId="30" xfId="0" applyFont="1" applyBorder="1" applyAlignment="1">
      <alignment horizontal="center"/>
    </xf>
    <xf numFmtId="0" fontId="18" fillId="0" borderId="0" xfId="0" applyFont="1" applyAlignment="1">
      <alignment horizontal="center"/>
    </xf>
    <xf numFmtId="10" fontId="18" fillId="0" borderId="0" xfId="17" applyNumberFormat="1" applyFont="1" applyBorder="1" applyAlignment="1" applyProtection="1">
      <alignment horizontal="center" vertical="center"/>
    </xf>
    <xf numFmtId="0" fontId="0" fillId="0" borderId="0" xfId="0" applyAlignment="1">
      <alignment vertical="center" wrapText="1"/>
    </xf>
    <xf numFmtId="0" fontId="20" fillId="0" borderId="0" xfId="0" applyFont="1" applyAlignment="1">
      <alignment vertical="center" wrapText="1"/>
    </xf>
    <xf numFmtId="0" fontId="15" fillId="0" borderId="0" xfId="0" applyFont="1" applyAlignment="1">
      <alignment vertical="center"/>
    </xf>
    <xf numFmtId="0" fontId="0" fillId="0" borderId="0" xfId="0" applyBorder="1"/>
    <xf numFmtId="10" fontId="0" fillId="0" borderId="0" xfId="0" applyNumberFormat="1"/>
    <xf numFmtId="10" fontId="18" fillId="0" borderId="50" xfId="17" applyNumberFormat="1" applyFont="1" applyBorder="1" applyAlignment="1" applyProtection="1">
      <alignment horizontal="center" vertical="center"/>
    </xf>
    <xf numFmtId="10" fontId="17" fillId="0" borderId="0" xfId="17" applyNumberFormat="1" applyFont="1" applyProtection="1"/>
    <xf numFmtId="10" fontId="20" fillId="0" borderId="50" xfId="17" applyNumberFormat="1" applyFont="1" applyFill="1" applyBorder="1" applyAlignment="1" applyProtection="1">
      <alignment horizontal="center" vertical="center"/>
      <protection locked="0"/>
    </xf>
    <xf numFmtId="10" fontId="0" fillId="8" borderId="54" xfId="17" applyNumberFormat="1" applyFont="1" applyFill="1" applyBorder="1" applyAlignment="1" applyProtection="1">
      <alignment horizontal="center" vertical="center"/>
    </xf>
    <xf numFmtId="10" fontId="20" fillId="8" borderId="50" xfId="17" applyNumberFormat="1" applyFont="1" applyFill="1" applyBorder="1" applyAlignment="1" applyProtection="1">
      <alignment horizontal="center" vertical="center"/>
      <protection locked="0"/>
    </xf>
    <xf numFmtId="10" fontId="20" fillId="8" borderId="54" xfId="17" applyNumberFormat="1" applyFont="1" applyFill="1" applyBorder="1" applyAlignment="1" applyProtection="1">
      <alignment horizontal="center" vertical="center"/>
    </xf>
    <xf numFmtId="0" fontId="29" fillId="0" borderId="6" xfId="0" applyFont="1" applyFill="1" applyBorder="1" applyAlignment="1">
      <alignment horizontal="center"/>
    </xf>
    <xf numFmtId="0" fontId="29" fillId="0" borderId="7" xfId="0" applyFont="1" applyFill="1" applyBorder="1" applyAlignment="1">
      <alignment horizontal="center"/>
    </xf>
    <xf numFmtId="0" fontId="29" fillId="0" borderId="26" xfId="0" applyFont="1" applyBorder="1" applyAlignment="1">
      <alignment horizontal="center"/>
    </xf>
    <xf numFmtId="0" fontId="29" fillId="0" borderId="27" xfId="0" applyFont="1" applyBorder="1" applyAlignment="1">
      <alignment horizontal="center"/>
    </xf>
    <xf numFmtId="166" fontId="9" fillId="6" borderId="5" xfId="33" applyNumberFormat="1" applyFont="1" applyFill="1" applyBorder="1" applyAlignment="1">
      <alignment horizontal="center" vertical="center"/>
    </xf>
    <xf numFmtId="166" fontId="9" fillId="6" borderId="28" xfId="33" applyNumberFormat="1" applyFont="1" applyFill="1" applyBorder="1" applyAlignment="1">
      <alignment horizontal="center" vertical="center"/>
    </xf>
    <xf numFmtId="166" fontId="9" fillId="6" borderId="3" xfId="33" applyNumberFormat="1" applyFont="1" applyFill="1" applyBorder="1" applyAlignment="1">
      <alignment horizontal="center" vertical="center"/>
    </xf>
    <xf numFmtId="166" fontId="9" fillId="6" borderId="14" xfId="33" applyNumberFormat="1" applyFont="1" applyFill="1" applyBorder="1" applyAlignment="1">
      <alignment horizontal="center" vertical="center"/>
    </xf>
    <xf numFmtId="0" fontId="34" fillId="0" borderId="0" xfId="0" applyFont="1" applyFill="1" applyBorder="1" applyAlignment="1">
      <alignment horizontal="center" vertical="center"/>
    </xf>
    <xf numFmtId="0" fontId="29" fillId="0" borderId="29" xfId="0" applyFont="1" applyBorder="1" applyAlignment="1">
      <alignment horizontal="center"/>
    </xf>
    <xf numFmtId="0" fontId="29" fillId="0" borderId="30" xfId="0" applyFont="1" applyBorder="1" applyAlignment="1">
      <alignment horizontal="center"/>
    </xf>
    <xf numFmtId="0" fontId="23" fillId="0" borderId="0" xfId="0" applyFont="1"/>
    <xf numFmtId="0" fontId="13" fillId="8" borderId="31" xfId="0" applyFont="1" applyFill="1" applyBorder="1" applyAlignment="1">
      <alignment horizontal="center" vertical="center" wrapText="1"/>
    </xf>
    <xf numFmtId="0" fontId="24" fillId="8" borderId="32" xfId="0" applyFont="1" applyFill="1" applyBorder="1" applyAlignment="1">
      <alignment horizontal="center" vertical="center" wrapText="1"/>
    </xf>
    <xf numFmtId="0" fontId="24" fillId="8" borderId="33" xfId="0" applyFont="1" applyFill="1" applyBorder="1" applyAlignment="1">
      <alignment horizontal="center" vertical="center" wrapText="1"/>
    </xf>
    <xf numFmtId="166" fontId="1" fillId="0" borderId="0" xfId="33" applyNumberFormat="1" applyFont="1" applyFill="1" applyBorder="1" applyAlignment="1">
      <alignment horizontal="center" vertical="center"/>
    </xf>
    <xf numFmtId="0" fontId="31" fillId="0" borderId="0" xfId="0" applyFont="1" applyAlignment="1">
      <alignment horizontal="center" vertical="center"/>
    </xf>
    <xf numFmtId="0" fontId="20" fillId="0" borderId="0" xfId="0" applyFont="1" applyAlignment="1">
      <alignment horizontal="left" vertical="center" wrapText="1"/>
    </xf>
    <xf numFmtId="0" fontId="18" fillId="0" borderId="35" xfId="0" applyFont="1" applyBorder="1" applyAlignment="1">
      <alignment horizontal="center"/>
    </xf>
    <xf numFmtId="0" fontId="18" fillId="0" borderId="55" xfId="0" applyFont="1" applyBorder="1" applyAlignment="1">
      <alignment horizontal="center"/>
    </xf>
    <xf numFmtId="0" fontId="66" fillId="11" borderId="35" xfId="0" applyFont="1" applyFill="1" applyBorder="1" applyAlignment="1">
      <alignment horizontal="center"/>
    </xf>
    <xf numFmtId="0" fontId="66" fillId="11" borderId="36" xfId="0" applyFont="1" applyFill="1" applyBorder="1" applyAlignment="1">
      <alignment horizontal="center"/>
    </xf>
    <xf numFmtId="0" fontId="66" fillId="11" borderId="37" xfId="0" applyFont="1" applyFill="1" applyBorder="1" applyAlignment="1">
      <alignment horizontal="center"/>
    </xf>
    <xf numFmtId="0" fontId="18" fillId="0" borderId="38" xfId="0" applyFont="1" applyBorder="1" applyAlignment="1">
      <alignment horizontal="center" vertical="center"/>
    </xf>
    <xf numFmtId="0" fontId="18" fillId="0" borderId="46" xfId="0" applyFont="1" applyBorder="1" applyAlignment="1">
      <alignment horizontal="center" vertical="center"/>
    </xf>
    <xf numFmtId="0" fontId="18" fillId="0" borderId="41" xfId="0" applyFont="1" applyBorder="1" applyAlignment="1">
      <alignment horizontal="center" vertical="center"/>
    </xf>
    <xf numFmtId="0" fontId="18" fillId="0" borderId="47" xfId="0" applyFont="1" applyBorder="1" applyAlignment="1">
      <alignment horizontal="center" vertical="center"/>
    </xf>
    <xf numFmtId="0" fontId="18" fillId="0" borderId="48" xfId="0" applyFont="1" applyBorder="1" applyAlignment="1">
      <alignment horizontal="center" vertical="center"/>
    </xf>
    <xf numFmtId="0" fontId="18" fillId="0" borderId="49" xfId="0" applyFont="1" applyBorder="1" applyAlignment="1">
      <alignment horizontal="center" vertical="center"/>
    </xf>
    <xf numFmtId="0" fontId="0" fillId="0" borderId="0" xfId="0" applyAlignment="1">
      <alignment horizontal="left" vertical="center" wrapText="1"/>
    </xf>
    <xf numFmtId="0" fontId="67" fillId="0" borderId="0" xfId="0" applyFont="1" applyAlignment="1">
      <alignment horizontal="center" vertical="center" wrapText="1"/>
    </xf>
    <xf numFmtId="0" fontId="0" fillId="0" borderId="41" xfId="0" applyBorder="1" applyAlignment="1" applyProtection="1">
      <alignment horizontal="center" wrapText="1"/>
      <protection locked="0"/>
    </xf>
    <xf numFmtId="0" fontId="0" fillId="0" borderId="0" xfId="0" applyBorder="1" applyAlignment="1" applyProtection="1">
      <alignment horizontal="center" wrapText="1"/>
      <protection locked="0"/>
    </xf>
    <xf numFmtId="0" fontId="0" fillId="0" borderId="42" xfId="0" applyBorder="1" applyAlignment="1" applyProtection="1">
      <alignment horizontal="center" wrapText="1"/>
      <protection locked="0"/>
    </xf>
    <xf numFmtId="0" fontId="0" fillId="0" borderId="41" xfId="0" applyBorder="1" applyAlignment="1" applyProtection="1">
      <alignment horizontal="center"/>
      <protection locked="0"/>
    </xf>
    <xf numFmtId="0" fontId="0" fillId="0" borderId="0" xfId="0" applyBorder="1" applyAlignment="1" applyProtection="1">
      <alignment horizontal="center"/>
      <protection locked="0"/>
    </xf>
    <xf numFmtId="0" fontId="0" fillId="0" borderId="42" xfId="0" applyBorder="1" applyAlignment="1" applyProtection="1">
      <alignment horizontal="center"/>
      <protection locked="0"/>
    </xf>
    <xf numFmtId="0" fontId="39" fillId="11" borderId="35" xfId="0" applyFont="1" applyFill="1" applyBorder="1" applyAlignment="1">
      <alignment horizontal="center"/>
    </xf>
    <xf numFmtId="0" fontId="39" fillId="11" borderId="36" xfId="0" applyFont="1" applyFill="1" applyBorder="1" applyAlignment="1">
      <alignment horizontal="center"/>
    </xf>
    <xf numFmtId="0" fontId="39" fillId="11" borderId="37" xfId="0" applyFont="1" applyFill="1" applyBorder="1" applyAlignment="1">
      <alignment horizontal="center"/>
    </xf>
  </cellXfs>
  <cellStyles count="674">
    <cellStyle name="12" xfId="1"/>
    <cellStyle name="20% - Accent1" xfId="44"/>
    <cellStyle name="20% - Accent1 2" xfId="45"/>
    <cellStyle name="20% - Accent2" xfId="46"/>
    <cellStyle name="20% - Accent2 2" xfId="47"/>
    <cellStyle name="20% - Accent3" xfId="48"/>
    <cellStyle name="20% - Accent3 2" xfId="49"/>
    <cellStyle name="20% - Accent4" xfId="50"/>
    <cellStyle name="20% - Accent4 2" xfId="51"/>
    <cellStyle name="20% - Accent5" xfId="52"/>
    <cellStyle name="20% - Accent6" xfId="53"/>
    <cellStyle name="20% - Accent6 2" xfId="54"/>
    <cellStyle name="20% - Ênfase1 2" xfId="55"/>
    <cellStyle name="20% - Ênfase1 2 2" xfId="56"/>
    <cellStyle name="20% - Ênfase1 2 2 2" xfId="57"/>
    <cellStyle name="20% - Ênfase1 2 2 3" xfId="58"/>
    <cellStyle name="20% - Ênfase1 2 2 4" xfId="59"/>
    <cellStyle name="20% - Ênfase1 2 2 5" xfId="60"/>
    <cellStyle name="20% - Ênfase1 2 3" xfId="61"/>
    <cellStyle name="20% - Ênfase1 2 4" xfId="62"/>
    <cellStyle name="20% - Ênfase1 2 5" xfId="63"/>
    <cellStyle name="20% - Ênfase1 3" xfId="64"/>
    <cellStyle name="20% - Ênfase1 3 2" xfId="65"/>
    <cellStyle name="20% - Ênfase1 3 3" xfId="66"/>
    <cellStyle name="20% - Ênfase1 3 4" xfId="67"/>
    <cellStyle name="20% - Ênfase1 3 5" xfId="68"/>
    <cellStyle name="20% - Ênfase2 2" xfId="69"/>
    <cellStyle name="20% - Ênfase2 2 2" xfId="70"/>
    <cellStyle name="20% - Ênfase2 2 2 2" xfId="71"/>
    <cellStyle name="20% - Ênfase2 2 2 3" xfId="72"/>
    <cellStyle name="20% - Ênfase2 2 2 4" xfId="73"/>
    <cellStyle name="20% - Ênfase2 2 2 5" xfId="74"/>
    <cellStyle name="20% - Ênfase2 2 3" xfId="75"/>
    <cellStyle name="20% - Ênfase2 2 4" xfId="76"/>
    <cellStyle name="20% - Ênfase2 2 5" xfId="77"/>
    <cellStyle name="20% - Ênfase2 3" xfId="78"/>
    <cellStyle name="20% - Ênfase2 3 2" xfId="79"/>
    <cellStyle name="20% - Ênfase2 3 3" xfId="80"/>
    <cellStyle name="20% - Ênfase2 3 4" xfId="81"/>
    <cellStyle name="20% - Ênfase2 3 5" xfId="82"/>
    <cellStyle name="20% - Ênfase3 2" xfId="83"/>
    <cellStyle name="20% - Ênfase3 2 2" xfId="84"/>
    <cellStyle name="20% - Ênfase3 2 2 2" xfId="85"/>
    <cellStyle name="20% - Ênfase3 2 2 3" xfId="86"/>
    <cellStyle name="20% - Ênfase3 2 2 4" xfId="87"/>
    <cellStyle name="20% - Ênfase3 2 2 5" xfId="88"/>
    <cellStyle name="20% - Ênfase3 2 3" xfId="89"/>
    <cellStyle name="20% - Ênfase3 2 4" xfId="90"/>
    <cellStyle name="20% - Ênfase3 2 5" xfId="91"/>
    <cellStyle name="20% - Ênfase3 3" xfId="92"/>
    <cellStyle name="20% - Ênfase4 2" xfId="93"/>
    <cellStyle name="20% - Ênfase4 2 2" xfId="94"/>
    <cellStyle name="20% - Ênfase4 2 2 2" xfId="95"/>
    <cellStyle name="20% - Ênfase4 2 2 3" xfId="96"/>
    <cellStyle name="20% - Ênfase4 2 2 4" xfId="97"/>
    <cellStyle name="20% - Ênfase4 2 2 5" xfId="98"/>
    <cellStyle name="20% - Ênfase4 2 3" xfId="99"/>
    <cellStyle name="20% - Ênfase4 2 4" xfId="100"/>
    <cellStyle name="20% - Ênfase4 2 5" xfId="101"/>
    <cellStyle name="20% - Ênfase4 3" xfId="102"/>
    <cellStyle name="20% - Ênfase4 3 2" xfId="103"/>
    <cellStyle name="20% - Ênfase4 3 3" xfId="104"/>
    <cellStyle name="20% - Ênfase4 3 4" xfId="105"/>
    <cellStyle name="20% - Ênfase4 3 5" xfId="106"/>
    <cellStyle name="20% - Ênfase5 2" xfId="107"/>
    <cellStyle name="20% - Ênfase5 2 2" xfId="108"/>
    <cellStyle name="20% - Ênfase5 2 2 2" xfId="109"/>
    <cellStyle name="20% - Ênfase5 2 2 3" xfId="110"/>
    <cellStyle name="20% - Ênfase5 2 2 4" xfId="111"/>
    <cellStyle name="20% - Ênfase5 2 2 5" xfId="112"/>
    <cellStyle name="20% - Ênfase5 2 3" xfId="113"/>
    <cellStyle name="20% - Ênfase5 2 4" xfId="114"/>
    <cellStyle name="20% - Ênfase5 2 5" xfId="115"/>
    <cellStyle name="20% - Ênfase6 2" xfId="116"/>
    <cellStyle name="20% - Ênfase6 2 2" xfId="117"/>
    <cellStyle name="20% - Ênfase6 2 2 2" xfId="118"/>
    <cellStyle name="20% - Ênfase6 2 2 3" xfId="119"/>
    <cellStyle name="20% - Ênfase6 2 2 4" xfId="120"/>
    <cellStyle name="20% - Ênfase6 2 2 5" xfId="121"/>
    <cellStyle name="20% - Ênfase6 2 3" xfId="122"/>
    <cellStyle name="20% - Ênfase6 2 4" xfId="123"/>
    <cellStyle name="20% - Ênfase6 2 5" xfId="124"/>
    <cellStyle name="20% - Ênfase6 3" xfId="125"/>
    <cellStyle name="20% - Ênfase6 3 2" xfId="126"/>
    <cellStyle name="20% - Ênfase6 3 2 2" xfId="127"/>
    <cellStyle name="20% - Ênfase6 3 2 3" xfId="128"/>
    <cellStyle name="20% - Ênfase6 3 2 4" xfId="129"/>
    <cellStyle name="20% - Ênfase6 3 2 5" xfId="130"/>
    <cellStyle name="20% - Ênfase6 3 3" xfId="131"/>
    <cellStyle name="20% - Ênfase6 3 4" xfId="132"/>
    <cellStyle name="20% - Ênfase6 3 5" xfId="133"/>
    <cellStyle name="20% - Ênfase6 4" xfId="134"/>
    <cellStyle name="40% - Accent1" xfId="135"/>
    <cellStyle name="40% - Accent1 2" xfId="136"/>
    <cellStyle name="40% - Accent2" xfId="137"/>
    <cellStyle name="40% - Accent3" xfId="138"/>
    <cellStyle name="40% - Accent3 2" xfId="139"/>
    <cellStyle name="40% - Accent4" xfId="140"/>
    <cellStyle name="40% - Accent4 2" xfId="141"/>
    <cellStyle name="40% - Accent5" xfId="142"/>
    <cellStyle name="40% - Accent6" xfId="143"/>
    <cellStyle name="40% - Accent6 2" xfId="144"/>
    <cellStyle name="40% - Ênfase1 2" xfId="145"/>
    <cellStyle name="40% - Ênfase1 2 2" xfId="146"/>
    <cellStyle name="40% - Ênfase1 2 2 2" xfId="147"/>
    <cellStyle name="40% - Ênfase1 2 2 3" xfId="148"/>
    <cellStyle name="40% - Ênfase1 2 2 4" xfId="149"/>
    <cellStyle name="40% - Ênfase1 2 2 5" xfId="150"/>
    <cellStyle name="40% - Ênfase1 2 3" xfId="151"/>
    <cellStyle name="40% - Ênfase1 2 4" xfId="152"/>
    <cellStyle name="40% - Ênfase1 2 5" xfId="153"/>
    <cellStyle name="40% - Ênfase1 3" xfId="154"/>
    <cellStyle name="40% - Ênfase1 3 2" xfId="155"/>
    <cellStyle name="40% - Ênfase1 3 2 2" xfId="156"/>
    <cellStyle name="40% - Ênfase1 3 2 3" xfId="157"/>
    <cellStyle name="40% - Ênfase1 3 2 4" xfId="158"/>
    <cellStyle name="40% - Ênfase1 3 2 5" xfId="159"/>
    <cellStyle name="40% - Ênfase1 3 3" xfId="160"/>
    <cellStyle name="40% - Ênfase1 3 4" xfId="161"/>
    <cellStyle name="40% - Ênfase1 3 5" xfId="162"/>
    <cellStyle name="40% - Ênfase1 3 6" xfId="163"/>
    <cellStyle name="40% - Ênfase1 4" xfId="164"/>
    <cellStyle name="40% - Ênfase2 2" xfId="165"/>
    <cellStyle name="40% - Ênfase2 2 2" xfId="166"/>
    <cellStyle name="40% - Ênfase2 2 2 2" xfId="167"/>
    <cellStyle name="40% - Ênfase2 2 2 3" xfId="168"/>
    <cellStyle name="40% - Ênfase2 2 2 4" xfId="169"/>
    <cellStyle name="40% - Ênfase2 2 2 5" xfId="170"/>
    <cellStyle name="40% - Ênfase2 2 3" xfId="171"/>
    <cellStyle name="40% - Ênfase2 2 4" xfId="172"/>
    <cellStyle name="40% - Ênfase2 2 5" xfId="173"/>
    <cellStyle name="40% - Ênfase3 2" xfId="174"/>
    <cellStyle name="40% - Ênfase3 2 2" xfId="175"/>
    <cellStyle name="40% - Ênfase3 2 2 2" xfId="176"/>
    <cellStyle name="40% - Ênfase3 2 2 3" xfId="177"/>
    <cellStyle name="40% - Ênfase3 2 2 4" xfId="178"/>
    <cellStyle name="40% - Ênfase3 2 2 5" xfId="179"/>
    <cellStyle name="40% - Ênfase3 2 3" xfId="180"/>
    <cellStyle name="40% - Ênfase3 2 4" xfId="181"/>
    <cellStyle name="40% - Ênfase3 2 5" xfId="182"/>
    <cellStyle name="40% - Ênfase3 3" xfId="183"/>
    <cellStyle name="40% - Ênfase4 2" xfId="184"/>
    <cellStyle name="40% - Ênfase4 2 2" xfId="185"/>
    <cellStyle name="40% - Ênfase4 2 2 2" xfId="186"/>
    <cellStyle name="40% - Ênfase4 2 2 3" xfId="187"/>
    <cellStyle name="40% - Ênfase4 2 2 4" xfId="188"/>
    <cellStyle name="40% - Ênfase4 2 2 5" xfId="189"/>
    <cellStyle name="40% - Ênfase4 2 3" xfId="190"/>
    <cellStyle name="40% - Ênfase4 2 4" xfId="191"/>
    <cellStyle name="40% - Ênfase4 2 5" xfId="192"/>
    <cellStyle name="40% - Ênfase4 3" xfId="193"/>
    <cellStyle name="40% - Ênfase4 3 2" xfId="194"/>
    <cellStyle name="40% - Ênfase4 3 3" xfId="195"/>
    <cellStyle name="40% - Ênfase4 3 4" xfId="196"/>
    <cellStyle name="40% - Ênfase4 3 5" xfId="197"/>
    <cellStyle name="40% - Ênfase5 2" xfId="198"/>
    <cellStyle name="40% - Ênfase5 2 2" xfId="199"/>
    <cellStyle name="40% - Ênfase5 2 2 2" xfId="200"/>
    <cellStyle name="40% - Ênfase5 2 2 3" xfId="201"/>
    <cellStyle name="40% - Ênfase5 2 2 4" xfId="202"/>
    <cellStyle name="40% - Ênfase5 2 2 5" xfId="203"/>
    <cellStyle name="40% - Ênfase5 2 3" xfId="204"/>
    <cellStyle name="40% - Ênfase5 2 4" xfId="205"/>
    <cellStyle name="40% - Ênfase5 2 5" xfId="206"/>
    <cellStyle name="40% - Ênfase5 3" xfId="207"/>
    <cellStyle name="40% - Ênfase5 3 2" xfId="208"/>
    <cellStyle name="40% - Ênfase5 4" xfId="209"/>
    <cellStyle name="40% - Ênfase6 2" xfId="210"/>
    <cellStyle name="40% - Ênfase6 2 2" xfId="211"/>
    <cellStyle name="40% - Ênfase6 2 2 2" xfId="212"/>
    <cellStyle name="40% - Ênfase6 2 2 3" xfId="213"/>
    <cellStyle name="40% - Ênfase6 2 2 4" xfId="214"/>
    <cellStyle name="40% - Ênfase6 2 2 5" xfId="215"/>
    <cellStyle name="40% - Ênfase6 2 3" xfId="216"/>
    <cellStyle name="40% - Ênfase6 2 4" xfId="217"/>
    <cellStyle name="40% - Ênfase6 2 5" xfId="218"/>
    <cellStyle name="40% - Ênfase6 3" xfId="219"/>
    <cellStyle name="40% - Ênfase6 3 2" xfId="220"/>
    <cellStyle name="40% - Ênfase6 3 3" xfId="221"/>
    <cellStyle name="40% - Ênfase6 3 4" xfId="222"/>
    <cellStyle name="40% - Ênfase6 3 5" xfId="223"/>
    <cellStyle name="60% - Accent1" xfId="224"/>
    <cellStyle name="60% - Accent1 2" xfId="225"/>
    <cellStyle name="60% - Accent2" xfId="226"/>
    <cellStyle name="60% - Accent3" xfId="227"/>
    <cellStyle name="60% - Accent3 2" xfId="228"/>
    <cellStyle name="60% - Accent4" xfId="229"/>
    <cellStyle name="60% - Accent4 2" xfId="230"/>
    <cellStyle name="60% - Accent5" xfId="231"/>
    <cellStyle name="60% - Accent6" xfId="232"/>
    <cellStyle name="60% - Accent6 2" xfId="233"/>
    <cellStyle name="60% - Ênfase1 2" xfId="234"/>
    <cellStyle name="60% - Ênfase1 2 2" xfId="235"/>
    <cellStyle name="60% - Ênfase1 2 2 2" xfId="236"/>
    <cellStyle name="60% - Ênfase1 2 2 3" xfId="237"/>
    <cellStyle name="60% - Ênfase1 2 2 4" xfId="238"/>
    <cellStyle name="60% - Ênfase1 2 2 5" xfId="239"/>
    <cellStyle name="60% - Ênfase1 2 3" xfId="240"/>
    <cellStyle name="60% - Ênfase1 2 4" xfId="241"/>
    <cellStyle name="60% - Ênfase1 2 5" xfId="242"/>
    <cellStyle name="60% - Ênfase1 3" xfId="243"/>
    <cellStyle name="60% - Ênfase2 2" xfId="244"/>
    <cellStyle name="60% - Ênfase2 2 2" xfId="245"/>
    <cellStyle name="60% - Ênfase2 2 2 2" xfId="246"/>
    <cellStyle name="60% - Ênfase2 2 2 3" xfId="247"/>
    <cellStyle name="60% - Ênfase2 2 2 4" xfId="248"/>
    <cellStyle name="60% - Ênfase2 2 2 5" xfId="249"/>
    <cellStyle name="60% - Ênfase2 2 3" xfId="250"/>
    <cellStyle name="60% - Ênfase2 2 4" xfId="251"/>
    <cellStyle name="60% - Ênfase2 2 5" xfId="252"/>
    <cellStyle name="60% - Ênfase3 2" xfId="253"/>
    <cellStyle name="60% - Ênfase3 2 2" xfId="254"/>
    <cellStyle name="60% - Ênfase3 2 2 2" xfId="255"/>
    <cellStyle name="60% - Ênfase3 2 2 3" xfId="256"/>
    <cellStyle name="60% - Ênfase3 2 2 4" xfId="257"/>
    <cellStyle name="60% - Ênfase3 2 2 5" xfId="258"/>
    <cellStyle name="60% - Ênfase3 2 3" xfId="259"/>
    <cellStyle name="60% - Ênfase3 2 4" xfId="260"/>
    <cellStyle name="60% - Ênfase3 2 5" xfId="261"/>
    <cellStyle name="60% - Ênfase4 2" xfId="262"/>
    <cellStyle name="60% - Ênfase4 2 2" xfId="263"/>
    <cellStyle name="60% - Ênfase4 2 2 2" xfId="264"/>
    <cellStyle name="60% - Ênfase4 2 2 3" xfId="265"/>
    <cellStyle name="60% - Ênfase4 2 2 4" xfId="266"/>
    <cellStyle name="60% - Ênfase4 2 2 5" xfId="267"/>
    <cellStyle name="60% - Ênfase4 2 3" xfId="268"/>
    <cellStyle name="60% - Ênfase4 2 4" xfId="269"/>
    <cellStyle name="60% - Ênfase4 2 5" xfId="270"/>
    <cellStyle name="60% - Ênfase4 3" xfId="271"/>
    <cellStyle name="60% - Ênfase4 3 2" xfId="272"/>
    <cellStyle name="60% - Ênfase4 3 3" xfId="273"/>
    <cellStyle name="60% - Ênfase4 3 4" xfId="274"/>
    <cellStyle name="60% - Ênfase4 3 5" xfId="275"/>
    <cellStyle name="60% - Ênfase5 2" xfId="276"/>
    <cellStyle name="60% - Ênfase5 2 2" xfId="277"/>
    <cellStyle name="60% - Ênfase5 2 2 2" xfId="278"/>
    <cellStyle name="60% - Ênfase5 2 2 3" xfId="279"/>
    <cellStyle name="60% - Ênfase5 2 2 4" xfId="280"/>
    <cellStyle name="60% - Ênfase5 2 2 5" xfId="281"/>
    <cellStyle name="60% - Ênfase5 2 3" xfId="282"/>
    <cellStyle name="60% - Ênfase5 2 4" xfId="283"/>
    <cellStyle name="60% - Ênfase5 2 5" xfId="284"/>
    <cellStyle name="60% - Ênfase6 2" xfId="285"/>
    <cellStyle name="60% - Ênfase6 2 2" xfId="286"/>
    <cellStyle name="60% - Ênfase6 2 2 2" xfId="287"/>
    <cellStyle name="60% - Ênfase6 2 2 3" xfId="288"/>
    <cellStyle name="60% - Ênfase6 2 2 4" xfId="289"/>
    <cellStyle name="60% - Ênfase6 2 2 5" xfId="290"/>
    <cellStyle name="60% - Ênfase6 2 3" xfId="291"/>
    <cellStyle name="60% - Ênfase6 2 4" xfId="292"/>
    <cellStyle name="60% - Ênfase6 2 5" xfId="293"/>
    <cellStyle name="60% - Ênfase6 3" xfId="294"/>
    <cellStyle name="60% - Ênfase6 3 2" xfId="295"/>
    <cellStyle name="60% - Ênfase6 3 3" xfId="296"/>
    <cellStyle name="60% - Ênfase6 3 4" xfId="297"/>
    <cellStyle name="60% - Ênfase6 3 5" xfId="298"/>
    <cellStyle name="Accent1" xfId="299"/>
    <cellStyle name="Accent1 2" xfId="300"/>
    <cellStyle name="Accent2" xfId="301"/>
    <cellStyle name="Accent3" xfId="302"/>
    <cellStyle name="Accent4" xfId="303"/>
    <cellStyle name="Accent4 2" xfId="304"/>
    <cellStyle name="Accent5" xfId="305"/>
    <cellStyle name="Accent6" xfId="306"/>
    <cellStyle name="Bad" xfId="307"/>
    <cellStyle name="Bom" xfId="2" builtinId="26"/>
    <cellStyle name="Bom 2" xfId="308"/>
    <cellStyle name="Bom 2 2" xfId="309"/>
    <cellStyle name="Bom 2 2 2" xfId="310"/>
    <cellStyle name="Bom 2 2 3" xfId="311"/>
    <cellStyle name="Bom 2 2 4" xfId="312"/>
    <cellStyle name="Bom 2 2 5" xfId="313"/>
    <cellStyle name="Bom 2 3" xfId="314"/>
    <cellStyle name="Bom 2 4" xfId="315"/>
    <cellStyle name="Bom 2 5" xfId="316"/>
    <cellStyle name="Calculation" xfId="317"/>
    <cellStyle name="Calculation 2" xfId="318"/>
    <cellStyle name="Cálculo 2" xfId="319"/>
    <cellStyle name="Cálculo 2 2" xfId="320"/>
    <cellStyle name="Cálculo 2 2 2" xfId="321"/>
    <cellStyle name="Cálculo 2 2 3" xfId="322"/>
    <cellStyle name="Cálculo 2 2 4" xfId="323"/>
    <cellStyle name="Cálculo 2 2 5" xfId="324"/>
    <cellStyle name="Cálculo 2 3" xfId="325"/>
    <cellStyle name="Cálculo 2 4" xfId="326"/>
    <cellStyle name="Cálculo 2 5" xfId="327"/>
    <cellStyle name="Cálculo 3" xfId="328"/>
    <cellStyle name="Cancel_Planilha_predio 35_REV 11" xfId="3"/>
    <cellStyle name="Célula de Verificação 2" xfId="329"/>
    <cellStyle name="Célula de Verificação 2 2" xfId="330"/>
    <cellStyle name="Célula de Verificação 2 2 2" xfId="331"/>
    <cellStyle name="Célula de Verificação 2 2 3" xfId="332"/>
    <cellStyle name="Célula de Verificação 2 2 4" xfId="333"/>
    <cellStyle name="Célula de Verificação 2 2 5" xfId="334"/>
    <cellStyle name="Célula de Verificação 2 3" xfId="335"/>
    <cellStyle name="Célula de Verificação 2 4" xfId="336"/>
    <cellStyle name="Célula de Verificação 2 5" xfId="337"/>
    <cellStyle name="Célula de Verificação 3" xfId="338"/>
    <cellStyle name="Célula de Verificação 3 2" xfId="339"/>
    <cellStyle name="Célula de Verificação 4" xfId="340"/>
    <cellStyle name="Célula Vinculada 2" xfId="341"/>
    <cellStyle name="Check Cell" xfId="342"/>
    <cellStyle name="Comma 2" xfId="343"/>
    <cellStyle name="Comma 2 2" xfId="344"/>
    <cellStyle name="Currency 2" xfId="345"/>
    <cellStyle name="Currency 2 2" xfId="346"/>
    <cellStyle name="Ênfase1 2" xfId="347"/>
    <cellStyle name="Ênfase1 2 2" xfId="348"/>
    <cellStyle name="Ênfase1 2 2 2" xfId="349"/>
    <cellStyle name="Ênfase1 2 2 3" xfId="350"/>
    <cellStyle name="Ênfase1 2 2 4" xfId="351"/>
    <cellStyle name="Ênfase1 2 2 5" xfId="352"/>
    <cellStyle name="Ênfase1 2 3" xfId="353"/>
    <cellStyle name="Ênfase1 2 4" xfId="354"/>
    <cellStyle name="Ênfase1 2 5" xfId="355"/>
    <cellStyle name="Ênfase1 3" xfId="356"/>
    <cellStyle name="Ênfase2 2" xfId="357"/>
    <cellStyle name="Ênfase2 2 2" xfId="358"/>
    <cellStyle name="Ênfase2 2 2 2" xfId="359"/>
    <cellStyle name="Ênfase2 2 2 3" xfId="360"/>
    <cellStyle name="Ênfase2 2 2 4" xfId="361"/>
    <cellStyle name="Ênfase2 2 2 5" xfId="362"/>
    <cellStyle name="Ênfase2 2 3" xfId="363"/>
    <cellStyle name="Ênfase2 2 4" xfId="364"/>
    <cellStyle name="Ênfase2 2 5" xfId="365"/>
    <cellStyle name="Ênfase2 3" xfId="366"/>
    <cellStyle name="Ênfase3 2" xfId="367"/>
    <cellStyle name="Ênfase3 2 2" xfId="368"/>
    <cellStyle name="Ênfase3 2 2 2" xfId="369"/>
    <cellStyle name="Ênfase3 2 2 3" xfId="370"/>
    <cellStyle name="Ênfase3 2 2 4" xfId="371"/>
    <cellStyle name="Ênfase3 2 2 5" xfId="372"/>
    <cellStyle name="Ênfase3 2 3" xfId="373"/>
    <cellStyle name="Ênfase3 2 4" xfId="374"/>
    <cellStyle name="Ênfase3 2 5" xfId="375"/>
    <cellStyle name="Ênfase3 3" xfId="376"/>
    <cellStyle name="Ênfase4 2" xfId="377"/>
    <cellStyle name="Ênfase4 2 2" xfId="378"/>
    <cellStyle name="Ênfase4 2 2 2" xfId="379"/>
    <cellStyle name="Ênfase4 2 2 3" xfId="380"/>
    <cellStyle name="Ênfase4 2 2 4" xfId="381"/>
    <cellStyle name="Ênfase4 2 2 5" xfId="382"/>
    <cellStyle name="Ênfase4 2 3" xfId="383"/>
    <cellStyle name="Ênfase4 2 4" xfId="384"/>
    <cellStyle name="Ênfase4 2 5" xfId="385"/>
    <cellStyle name="Ênfase4 3" xfId="386"/>
    <cellStyle name="Ênfase5 2" xfId="387"/>
    <cellStyle name="Ênfase5 2 2" xfId="388"/>
    <cellStyle name="Ênfase5 2 2 2" xfId="389"/>
    <cellStyle name="Ênfase5 2 2 3" xfId="390"/>
    <cellStyle name="Ênfase5 2 2 4" xfId="391"/>
    <cellStyle name="Ênfase5 2 2 5" xfId="392"/>
    <cellStyle name="Ênfase5 2 3" xfId="393"/>
    <cellStyle name="Ênfase5 2 4" xfId="394"/>
    <cellStyle name="Ênfase5 2 5" xfId="395"/>
    <cellStyle name="Ênfase6 2" xfId="396"/>
    <cellStyle name="Ênfase6 2 2" xfId="397"/>
    <cellStyle name="Ênfase6 2 2 2" xfId="398"/>
    <cellStyle name="Ênfase6 2 2 3" xfId="399"/>
    <cellStyle name="Ênfase6 2 2 4" xfId="400"/>
    <cellStyle name="Ênfase6 2 2 5" xfId="401"/>
    <cellStyle name="Ênfase6 2 3" xfId="402"/>
    <cellStyle name="Ênfase6 2 4" xfId="403"/>
    <cellStyle name="Ênfase6 2 5" xfId="404"/>
    <cellStyle name="Entrada 2" xfId="405"/>
    <cellStyle name="Entrada 2 2" xfId="406"/>
    <cellStyle name="Entrada 2 2 2" xfId="407"/>
    <cellStyle name="Entrada 2 2 3" xfId="408"/>
    <cellStyle name="Entrada 2 2 4" xfId="409"/>
    <cellStyle name="Entrada 2 2 5" xfId="410"/>
    <cellStyle name="Entrada 2 3" xfId="411"/>
    <cellStyle name="Entrada 2 4" xfId="412"/>
    <cellStyle name="Entrada 2 5" xfId="413"/>
    <cellStyle name="Entrada 3" xfId="414"/>
    <cellStyle name="Entrada 3 2" xfId="415"/>
    <cellStyle name="Entrada 3 2 2" xfId="416"/>
    <cellStyle name="Entrada 3 2 3" xfId="417"/>
    <cellStyle name="Entrada 3 2 4" xfId="418"/>
    <cellStyle name="Entrada 3 2 5" xfId="419"/>
    <cellStyle name="Entrada 3 3" xfId="420"/>
    <cellStyle name="Entrada 3 4" xfId="421"/>
    <cellStyle name="Entrada 3 5" xfId="422"/>
    <cellStyle name="Entrada 4" xfId="423"/>
    <cellStyle name="Estilo 1" xfId="424"/>
    <cellStyle name="Euro" xfId="4"/>
    <cellStyle name="Excel Built-in Normal" xfId="39"/>
    <cellStyle name="Excel Built-in Normal 2" xfId="425"/>
    <cellStyle name="Explanatory Text" xfId="426"/>
    <cellStyle name="Good" xfId="427"/>
    <cellStyle name="Heading 1" xfId="428"/>
    <cellStyle name="Heading 1 2" xfId="429"/>
    <cellStyle name="Heading 2" xfId="430"/>
    <cellStyle name="Heading 2 2" xfId="431"/>
    <cellStyle name="Heading 3" xfId="432"/>
    <cellStyle name="Heading 3 2" xfId="433"/>
    <cellStyle name="Heading 4" xfId="434"/>
    <cellStyle name="Heading 4 2" xfId="435"/>
    <cellStyle name="Hyperlink 2" xfId="436"/>
    <cellStyle name="Hyperlink 2 2" xfId="437"/>
    <cellStyle name="Incorreto 2" xfId="438"/>
    <cellStyle name="Incorreto 2 2" xfId="439"/>
    <cellStyle name="Incorreto 2 2 2" xfId="440"/>
    <cellStyle name="Incorreto 2 2 3" xfId="441"/>
    <cellStyle name="Incorreto 2 2 4" xfId="442"/>
    <cellStyle name="Incorreto 2 2 5" xfId="443"/>
    <cellStyle name="Incorreto 2 3" xfId="444"/>
    <cellStyle name="Incorreto 2 4" xfId="445"/>
    <cellStyle name="Incorreto 2 5" xfId="446"/>
    <cellStyle name="Input" xfId="447"/>
    <cellStyle name="Linked Cell" xfId="448"/>
    <cellStyle name="Moeda" xfId="5" builtinId="4"/>
    <cellStyle name="Moeda 2" xfId="36"/>
    <cellStyle name="Moeda 2 2" xfId="450"/>
    <cellStyle name="Moeda 2 2 2" xfId="451"/>
    <cellStyle name="Moeda 2 2 3" xfId="452"/>
    <cellStyle name="Moeda 2 2 4" xfId="453"/>
    <cellStyle name="Moeda 2 2 5" xfId="454"/>
    <cellStyle name="Moeda 2 3" xfId="455"/>
    <cellStyle name="Moeda 2 4" xfId="456"/>
    <cellStyle name="Moeda 2 5" xfId="457"/>
    <cellStyle name="Moeda 2 6" xfId="449"/>
    <cellStyle name="Moeda 3" xfId="458"/>
    <cellStyle name="Moeda 3 2" xfId="459"/>
    <cellStyle name="Moeda 3 3" xfId="460"/>
    <cellStyle name="Moeda 3 4" xfId="461"/>
    <cellStyle name="Moeda 3 5" xfId="462"/>
    <cellStyle name="Moeda 4" xfId="463"/>
    <cellStyle name="Moeda 4 2" xfId="464"/>
    <cellStyle name="Moeda 4 3" xfId="465"/>
    <cellStyle name="Moeda 4 4" xfId="466"/>
    <cellStyle name="Moeda 4 5" xfId="467"/>
    <cellStyle name="Moeda 5" xfId="468"/>
    <cellStyle name="Moeda 6" xfId="469"/>
    <cellStyle name="Moeda 7" xfId="470"/>
    <cellStyle name="Moeda 8" xfId="471"/>
    <cellStyle name="Neutra 2" xfId="472"/>
    <cellStyle name="Neutra 2 2" xfId="473"/>
    <cellStyle name="Neutra 2 2 2" xfId="474"/>
    <cellStyle name="Neutra 2 2 3" xfId="475"/>
    <cellStyle name="Neutra 2 2 4" xfId="476"/>
    <cellStyle name="Neutra 2 2 5" xfId="477"/>
    <cellStyle name="Neutra 2 3" xfId="478"/>
    <cellStyle name="Neutra 2 4" xfId="479"/>
    <cellStyle name="Neutra 2 5" xfId="480"/>
    <cellStyle name="Neutral" xfId="481"/>
    <cellStyle name="Normal" xfId="0" builtinId="0"/>
    <cellStyle name="Normal 10" xfId="6"/>
    <cellStyle name="Normal 10 2" xfId="482"/>
    <cellStyle name="Normal 10 4" xfId="41"/>
    <cellStyle name="Normal 11" xfId="35"/>
    <cellStyle name="Normal 11 2" xfId="483"/>
    <cellStyle name="Normal 12" xfId="484"/>
    <cellStyle name="Normal 13" xfId="485"/>
    <cellStyle name="Normal 2" xfId="7"/>
    <cellStyle name="Normal 2 2" xfId="486"/>
    <cellStyle name="Normal 2 2 2" xfId="487"/>
    <cellStyle name="Normal 2 2 2 2" xfId="488"/>
    <cellStyle name="Normal 2 3" xfId="489"/>
    <cellStyle name="Normal 2 3 2" xfId="490"/>
    <cellStyle name="Normal 2 4" xfId="491"/>
    <cellStyle name="Normal 2 5" xfId="492"/>
    <cellStyle name="Normal 2_Ag Cidade Alta esquadria fachada out 2013" xfId="493"/>
    <cellStyle name="Normal 3" xfId="8"/>
    <cellStyle name="Normal 3 2" xfId="43"/>
    <cellStyle name="Normal 3 2 2" xfId="494"/>
    <cellStyle name="Normal 3 3" xfId="495"/>
    <cellStyle name="Normal 3_Plo licitação Ag NOVA LONDRES troca de piso 24 out 2013 rev02" xfId="496"/>
    <cellStyle name="Normal 4" xfId="9"/>
    <cellStyle name="Normal 4 10" xfId="37"/>
    <cellStyle name="Normal 4 2" xfId="498"/>
    <cellStyle name="Normal 4 2 2" xfId="499"/>
    <cellStyle name="Normal 4 2 3" xfId="500"/>
    <cellStyle name="Normal 4 2 4" xfId="501"/>
    <cellStyle name="Normal 4 2 5" xfId="502"/>
    <cellStyle name="Normal 4 3" xfId="503"/>
    <cellStyle name="Normal 4 3 2 2" xfId="38"/>
    <cellStyle name="Normal 4 4" xfId="504"/>
    <cellStyle name="Normal 4 5" xfId="505"/>
    <cellStyle name="Normal 4 6" xfId="497"/>
    <cellStyle name="Normal 5" xfId="10"/>
    <cellStyle name="Normal 5 2" xfId="507"/>
    <cellStyle name="Normal 5 3" xfId="508"/>
    <cellStyle name="Normal 5 4" xfId="509"/>
    <cellStyle name="Normal 5 5" xfId="510"/>
    <cellStyle name="Normal 5 6" xfId="506"/>
    <cellStyle name="Normal 6" xfId="11"/>
    <cellStyle name="Normal 6 2" xfId="511"/>
    <cellStyle name="Normal 7" xfId="12"/>
    <cellStyle name="Normal 7 2" xfId="512"/>
    <cellStyle name="Normal 7 3" xfId="513"/>
    <cellStyle name="Normal 8" xfId="13"/>
    <cellStyle name="Normal 8 2" xfId="514"/>
    <cellStyle name="Normal 9" xfId="14"/>
    <cellStyle name="Normal 9 2" xfId="515"/>
    <cellStyle name="Normal_pLANILHA DE BDI_MODELO v2_EXCEL" xfId="40"/>
    <cellStyle name="Nota 2" xfId="516"/>
    <cellStyle name="Nota 2 2" xfId="517"/>
    <cellStyle name="Nota 2 2 2" xfId="518"/>
    <cellStyle name="Nota 2 2 3" xfId="519"/>
    <cellStyle name="Nota 2 2 4" xfId="520"/>
    <cellStyle name="Nota 2 2 5" xfId="521"/>
    <cellStyle name="Nota 2 3" xfId="522"/>
    <cellStyle name="Nota 2 4" xfId="523"/>
    <cellStyle name="Nota 2 5" xfId="524"/>
    <cellStyle name="Nota 3" xfId="525"/>
    <cellStyle name="Nota 34" xfId="526"/>
    <cellStyle name="Nota 34 2" xfId="527"/>
    <cellStyle name="Note" xfId="528"/>
    <cellStyle name="Note 2" xfId="529"/>
    <cellStyle name="Note 3" xfId="530"/>
    <cellStyle name="Output" xfId="531"/>
    <cellStyle name="Output 2" xfId="532"/>
    <cellStyle name="padroes" xfId="15"/>
    <cellStyle name="planilhas" xfId="16"/>
    <cellStyle name="Porcentagem" xfId="17" builtinId="5"/>
    <cellStyle name="Porcentagem 2" xfId="18"/>
    <cellStyle name="Porcentagem 2 2" xfId="19"/>
    <cellStyle name="Porcentagem 2 2 2" xfId="534"/>
    <cellStyle name="Porcentagem 2 2 3" xfId="535"/>
    <cellStyle name="Porcentagem 2 2 4" xfId="536"/>
    <cellStyle name="Porcentagem 2 2 5" xfId="537"/>
    <cellStyle name="Porcentagem 2 2 6" xfId="533"/>
    <cellStyle name="Porcentagem 2 3" xfId="538"/>
    <cellStyle name="Porcentagem 2 4" xfId="539"/>
    <cellStyle name="Porcentagem 2 5" xfId="540"/>
    <cellStyle name="Porcentagem 2 6" xfId="541"/>
    <cellStyle name="Porcentagem 2 7" xfId="542"/>
    <cellStyle name="Porcentagem 3" xfId="20"/>
    <cellStyle name="Porcentagem 3 2" xfId="543"/>
    <cellStyle name="Porcentagem 3 3" xfId="544"/>
    <cellStyle name="Porcentagem 3 4" xfId="545"/>
    <cellStyle name="Porcentagem 3 5" xfId="546"/>
    <cellStyle name="Porcentagem 4" xfId="21"/>
    <cellStyle name="Porcentagem 4 2" xfId="42"/>
    <cellStyle name="Porcentagem 4 2 2" xfId="547"/>
    <cellStyle name="Porcentagem 4 3" xfId="548"/>
    <cellStyle name="Porcentagem 4 4" xfId="549"/>
    <cellStyle name="Porcentagem 4 5" xfId="550"/>
    <cellStyle name="Porcentagem 5" xfId="22"/>
    <cellStyle name="Porcentagem 5 2" xfId="552"/>
    <cellStyle name="Porcentagem 5 3" xfId="553"/>
    <cellStyle name="Porcentagem 5 4" xfId="554"/>
    <cellStyle name="Porcentagem 5 5" xfId="555"/>
    <cellStyle name="Porcentagem 5 6" xfId="551"/>
    <cellStyle name="Porcentagem 6" xfId="23"/>
    <cellStyle name="Porcentagem 6 2" xfId="556"/>
    <cellStyle name="Porcentagem 7" xfId="557"/>
    <cellStyle name="Porcentagem 8" xfId="558"/>
    <cellStyle name="Saída 2" xfId="559"/>
    <cellStyle name="Saída 2 2" xfId="560"/>
    <cellStyle name="Saída 2 2 2" xfId="561"/>
    <cellStyle name="Saída 2 2 3" xfId="562"/>
    <cellStyle name="Saída 2 2 4" xfId="563"/>
    <cellStyle name="Saída 2 2 5" xfId="564"/>
    <cellStyle name="Saída 2 3" xfId="565"/>
    <cellStyle name="Saída 2 4" xfId="566"/>
    <cellStyle name="Saída 2 5" xfId="567"/>
    <cellStyle name="Saída 3" xfId="568"/>
    <cellStyle name="Separador de milhares 2" xfId="24"/>
    <cellStyle name="Separador de milhares 2 2" xfId="25"/>
    <cellStyle name="Separador de milhares 2 2 2" xfId="571"/>
    <cellStyle name="Separador de milhares 2 2 3" xfId="572"/>
    <cellStyle name="Separador de milhares 2 2 4" xfId="573"/>
    <cellStyle name="Separador de milhares 2 2 5" xfId="574"/>
    <cellStyle name="Separador de milhares 2 2 6" xfId="570"/>
    <cellStyle name="Separador de milhares 2 3" xfId="26"/>
    <cellStyle name="Separador de milhares 2 3 2" xfId="575"/>
    <cellStyle name="Separador de milhares 2 4" xfId="576"/>
    <cellStyle name="Separador de milhares 2 5" xfId="577"/>
    <cellStyle name="Separador de milhares 2 6" xfId="578"/>
    <cellStyle name="Separador de milhares 2 7" xfId="579"/>
    <cellStyle name="Separador de milhares 2 8" xfId="569"/>
    <cellStyle name="Separador de milhares 2_3339-11-KIT06-PE-CRONOGRAMA_STEEL_FRAME-00" xfId="580"/>
    <cellStyle name="Separador de milhares 3" xfId="27"/>
    <cellStyle name="Separador de milhares 3 2" xfId="582"/>
    <cellStyle name="Separador de milhares 3 2 2" xfId="583"/>
    <cellStyle name="Separador de milhares 3 2 3" xfId="584"/>
    <cellStyle name="Separador de milhares 3 2 4" xfId="585"/>
    <cellStyle name="Separador de milhares 3 2 5" xfId="586"/>
    <cellStyle name="Separador de milhares 3 3" xfId="587"/>
    <cellStyle name="Separador de milhares 3 4" xfId="588"/>
    <cellStyle name="Separador de milhares 3 5" xfId="589"/>
    <cellStyle name="Separador de milhares 3 6" xfId="590"/>
    <cellStyle name="Separador de milhares 3 7" xfId="591"/>
    <cellStyle name="Separador de milhares 3 8" xfId="581"/>
    <cellStyle name="Separador de milhares 4" xfId="28"/>
    <cellStyle name="Separador de milhares 4 2" xfId="593"/>
    <cellStyle name="Separador de milhares 4 3" xfId="594"/>
    <cellStyle name="Separador de milhares 4 4" xfId="595"/>
    <cellStyle name="Separador de milhares 4 5" xfId="596"/>
    <cellStyle name="Separador de milhares 4 6" xfId="592"/>
    <cellStyle name="Separador de milhares 5" xfId="29"/>
    <cellStyle name="Separador de milhares 5 2" xfId="597"/>
    <cellStyle name="Separador de milhares 6" xfId="30"/>
    <cellStyle name="Separador de milhares 6 2" xfId="598"/>
    <cellStyle name="Separador de milhares 7" xfId="31"/>
    <cellStyle name="Separador de milhares 7 2" xfId="599"/>
    <cellStyle name="Texto de Aviso 2" xfId="600"/>
    <cellStyle name="Texto Explicativo 2" xfId="601"/>
    <cellStyle name="Title" xfId="602"/>
    <cellStyle name="Title 2" xfId="603"/>
    <cellStyle name="Título 1 1" xfId="32"/>
    <cellStyle name="Título 1 1 1" xfId="605"/>
    <cellStyle name="Título 1 1 1 1" xfId="606"/>
    <cellStyle name="Título 1 1 1 2" xfId="607"/>
    <cellStyle name="Título 1 1 1 3" xfId="608"/>
    <cellStyle name="Título 1 1 1 4" xfId="609"/>
    <cellStyle name="Título 1 1 1 5" xfId="610"/>
    <cellStyle name="Título 1 1 2" xfId="611"/>
    <cellStyle name="Título 1 1 3" xfId="612"/>
    <cellStyle name="Título 1 1 4" xfId="613"/>
    <cellStyle name="Título 1 1 5" xfId="614"/>
    <cellStyle name="Título 1 1 6" xfId="604"/>
    <cellStyle name="Título 1 2" xfId="615"/>
    <cellStyle name="Título 1 2 2" xfId="616"/>
    <cellStyle name="Título 1 3" xfId="617"/>
    <cellStyle name="Título 1 3 2" xfId="618"/>
    <cellStyle name="Título 1 3 3" xfId="619"/>
    <cellStyle name="Título 1 3 4" xfId="620"/>
    <cellStyle name="Título 1 3 5" xfId="621"/>
    <cellStyle name="Título 1 4" xfId="622"/>
    <cellStyle name="Título 1 4 2" xfId="623"/>
    <cellStyle name="Título 2 2" xfId="624"/>
    <cellStyle name="Título 2 3" xfId="625"/>
    <cellStyle name="Título 3 2" xfId="626"/>
    <cellStyle name="Título 3 3" xfId="627"/>
    <cellStyle name="Título 4 2" xfId="628"/>
    <cellStyle name="Título 4 3" xfId="629"/>
    <cellStyle name="Título 5" xfId="630"/>
    <cellStyle name="Título 5 2" xfId="631"/>
    <cellStyle name="Título 5 2 2" xfId="632"/>
    <cellStyle name="Título 5 2 3" xfId="633"/>
    <cellStyle name="Título 5 2 4" xfId="634"/>
    <cellStyle name="Título 5 2 5" xfId="635"/>
    <cellStyle name="Título 5 3" xfId="636"/>
    <cellStyle name="Título 6" xfId="637"/>
    <cellStyle name="Título 7" xfId="638"/>
    <cellStyle name="Total 2" xfId="639"/>
    <cellStyle name="Total 3" xfId="640"/>
    <cellStyle name="Total 3 2" xfId="641"/>
    <cellStyle name="Total 3 3" xfId="642"/>
    <cellStyle name="Total 3 4" xfId="643"/>
    <cellStyle name="Total 3 5" xfId="644"/>
    <cellStyle name="Vírgula" xfId="33" builtinId="3"/>
    <cellStyle name="Vírgula 10" xfId="646"/>
    <cellStyle name="Vírgula 11" xfId="647"/>
    <cellStyle name="Vírgula 12" xfId="648"/>
    <cellStyle name="Vírgula 13" xfId="649"/>
    <cellStyle name="Vírgula 14" xfId="645"/>
    <cellStyle name="Vírgula 2" xfId="34"/>
    <cellStyle name="Vírgula 2 2" xfId="651"/>
    <cellStyle name="Vírgula 2 2 2" xfId="652"/>
    <cellStyle name="Vírgula 2 2 3" xfId="653"/>
    <cellStyle name="Vírgula 2 3" xfId="654"/>
    <cellStyle name="Vírgula 2 4" xfId="655"/>
    <cellStyle name="Vírgula 2 5" xfId="656"/>
    <cellStyle name="Vírgula 2 6" xfId="650"/>
    <cellStyle name="Vírgula 3" xfId="657"/>
    <cellStyle name="Vírgula 3 2" xfId="658"/>
    <cellStyle name="Vírgula 3 3" xfId="659"/>
    <cellStyle name="Vírgula 3 4" xfId="660"/>
    <cellStyle name="Vírgula 3 5" xfId="661"/>
    <cellStyle name="Vírgula 4" xfId="662"/>
    <cellStyle name="Vírgula 4 2" xfId="663"/>
    <cellStyle name="Vírgula 4 3" xfId="664"/>
    <cellStyle name="Vírgula 4 4" xfId="665"/>
    <cellStyle name="Vírgula 4 5" xfId="666"/>
    <cellStyle name="Vírgula 5" xfId="667"/>
    <cellStyle name="Vírgula 6" xfId="668"/>
    <cellStyle name="Vírgula 6 2" xfId="669"/>
    <cellStyle name="Vírgula 7" xfId="670"/>
    <cellStyle name="Vírgula 8" xfId="671"/>
    <cellStyle name="Vírgula 9" xfId="672"/>
    <cellStyle name="Warning Text" xfId="673"/>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28577</xdr:colOff>
      <xdr:row>46</xdr:row>
      <xdr:rowOff>61384</xdr:rowOff>
    </xdr:from>
    <xdr:ext cx="5457824" cy="457200"/>
    <xdr:sp macro="" textlink="">
      <xdr:nvSpPr>
        <xdr:cNvPr id="2" name="CaixaDeTexto 1">
          <a:extLst>
            <a:ext uri="{FF2B5EF4-FFF2-40B4-BE49-F238E27FC236}">
              <a16:creationId xmlns:a16="http://schemas.microsoft.com/office/drawing/2014/main" id="{31822D01-5793-40D8-9CBC-F29E73579533}"/>
            </a:ext>
          </a:extLst>
        </xdr:cNvPr>
        <xdr:cNvSpPr txBox="1"/>
      </xdr:nvSpPr>
      <xdr:spPr>
        <a:xfrm>
          <a:off x="409577" y="8976784"/>
          <a:ext cx="5457824" cy="4572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noAutofit/>
        </a:bodyPr>
        <a:lstStyle/>
        <a:p>
          <a:pPr marL="0" marR="0" indent="0" defTabSz="914400" eaLnBrk="1" fontAlgn="auto" latinLnBrk="0" hangingPunct="1">
            <a:lnSpc>
              <a:spcPct val="100000"/>
            </a:lnSpc>
            <a:spcBef>
              <a:spcPts val="0"/>
            </a:spcBef>
            <a:spcAft>
              <a:spcPts val="0"/>
            </a:spcAft>
            <a:buClrTx/>
            <a:buSzTx/>
            <a:buFontTx/>
            <a:buNone/>
            <a:tabLst/>
            <a:defRPr/>
          </a:pPr>
          <a:r>
            <a:rPr lang="pt-BR" sz="1600">
              <a:solidFill>
                <a:schemeClr val="tx1"/>
              </a:solidFill>
              <a:effectLst/>
              <a:latin typeface="+mn-lt"/>
              <a:ea typeface="+mn-ea"/>
              <a:cs typeface="+mn-cs"/>
            </a:rPr>
            <a:t>BDI = </a:t>
          </a:r>
          <a:r>
            <a:rPr lang="pt-BR" sz="1600" i="0">
              <a:solidFill>
                <a:schemeClr val="tx1"/>
              </a:solidFill>
              <a:effectLst/>
              <a:latin typeface="+mn-lt"/>
              <a:ea typeface="+mn-ea"/>
              <a:cs typeface="+mn-cs"/>
            </a:rPr>
            <a:t>[((1+(𝐷𝐼𝑆+𝑆+𝑅+𝐺))  ∗ (1+𝐷𝐹)  ∗ (1+𝐿))/(1−𝑇)−1]</a:t>
          </a:r>
          <a:r>
            <a:rPr lang="pt-BR" sz="1600">
              <a:solidFill>
                <a:schemeClr val="tx1"/>
              </a:solidFill>
              <a:effectLst/>
              <a:latin typeface="+mn-lt"/>
              <a:ea typeface="+mn-ea"/>
              <a:cs typeface="+mn-cs"/>
            </a:rPr>
            <a:t>x 100</a:t>
          </a:r>
          <a:endParaRPr lang="pt-BR" sz="1600">
            <a:effectLst/>
          </a:endParaRPr>
        </a:p>
      </xdr:txBody>
    </xdr:sp>
    <xdr:clientData/>
  </xdr:oneCellAnchor>
  <xdr:twoCellAnchor editAs="oneCell">
    <xdr:from>
      <xdr:col>1</xdr:col>
      <xdr:colOff>85725</xdr:colOff>
      <xdr:row>1</xdr:row>
      <xdr:rowOff>76200</xdr:rowOff>
    </xdr:from>
    <xdr:to>
      <xdr:col>2</xdr:col>
      <xdr:colOff>708525</xdr:colOff>
      <xdr:row>4</xdr:row>
      <xdr:rowOff>168731</xdr:rowOff>
    </xdr:to>
    <xdr:pic>
      <xdr:nvPicPr>
        <xdr:cNvPr id="5" name="Imagem 4">
          <a:extLst>
            <a:ext uri="{FF2B5EF4-FFF2-40B4-BE49-F238E27FC236}">
              <a16:creationId xmlns:a16="http://schemas.microsoft.com/office/drawing/2014/main" id="{7EE61461-4F91-4AB9-B40E-10F24804FEA0}"/>
            </a:ext>
          </a:extLst>
        </xdr:cNvPr>
        <xdr:cNvPicPr>
          <a:picLocks noChangeAspect="1"/>
        </xdr:cNvPicPr>
      </xdr:nvPicPr>
      <xdr:blipFill>
        <a:blip xmlns:r="http://schemas.openxmlformats.org/officeDocument/2006/relationships" r:embed="rId1"/>
        <a:stretch>
          <a:fillRect/>
        </a:stretch>
      </xdr:blipFill>
      <xdr:spPr>
        <a:xfrm>
          <a:off x="466725" y="276225"/>
          <a:ext cx="1080000" cy="66403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O121"/>
  <sheetViews>
    <sheetView topLeftCell="A37" zoomScale="70" zoomScaleNormal="70" workbookViewId="0">
      <selection activeCell="C49" sqref="C49"/>
    </sheetView>
  </sheetViews>
  <sheetFormatPr defaultColWidth="11.44140625" defaultRowHeight="14.4" outlineLevelRow="1" x14ac:dyDescent="0.3"/>
  <cols>
    <col min="1" max="1" width="11.44140625" style="2"/>
    <col min="2" max="3" width="11.44140625" style="1" customWidth="1"/>
    <col min="4" max="4" width="57.6640625" style="2" customWidth="1"/>
    <col min="5" max="5" width="12.109375" style="1" customWidth="1"/>
    <col min="6" max="6" width="16" style="26" bestFit="1" customWidth="1"/>
    <col min="7" max="7" width="20.44140625" style="21" bestFit="1" customWidth="1"/>
    <col min="8" max="8" width="14.6640625" style="21" bestFit="1" customWidth="1"/>
    <col min="9" max="9" width="9" style="22" bestFit="1" customWidth="1"/>
    <col min="10" max="10" width="25.6640625" style="21" bestFit="1" customWidth="1"/>
    <col min="11" max="11" width="17.88671875" style="11" customWidth="1"/>
    <col min="12" max="12" width="31.109375" style="5" customWidth="1"/>
    <col min="13" max="13" width="18.33203125" style="14" customWidth="1"/>
    <col min="14" max="14" width="90.5546875" style="235" customWidth="1"/>
    <col min="15" max="15" width="10.109375" style="2" bestFit="1" customWidth="1"/>
    <col min="16" max="16384" width="11.44140625" style="2"/>
  </cols>
  <sheetData>
    <row r="2" spans="1:14" s="96" customFormat="1" ht="35.25" customHeight="1" x14ac:dyDescent="0.3">
      <c r="B2" s="285" t="s">
        <v>52</v>
      </c>
      <c r="C2" s="285"/>
      <c r="D2" s="285"/>
      <c r="E2" s="285"/>
      <c r="F2" s="285"/>
      <c r="G2" s="285"/>
      <c r="H2" s="285"/>
      <c r="I2" s="285"/>
      <c r="J2" s="285"/>
      <c r="K2" s="285"/>
      <c r="L2" s="285"/>
      <c r="M2" s="285"/>
      <c r="N2" s="224"/>
    </row>
    <row r="3" spans="1:14" s="96" customFormat="1" ht="18.75" customHeight="1" thickBot="1" x14ac:dyDescent="0.35">
      <c r="B3" s="97"/>
      <c r="C3" s="97"/>
      <c r="D3" s="97"/>
      <c r="E3" s="97"/>
      <c r="F3" s="97"/>
      <c r="G3" s="97"/>
      <c r="H3" s="97"/>
      <c r="I3" s="97"/>
      <c r="J3" s="97"/>
      <c r="K3" s="97"/>
      <c r="L3" s="97"/>
      <c r="M3" s="97"/>
      <c r="N3" s="224"/>
    </row>
    <row r="4" spans="1:14" customFormat="1" ht="15.6" x14ac:dyDescent="0.3">
      <c r="B4" s="293" t="s">
        <v>50</v>
      </c>
      <c r="C4" s="293"/>
      <c r="D4" s="83" t="s">
        <v>2</v>
      </c>
      <c r="E4" s="83"/>
      <c r="F4" s="286" t="s">
        <v>30</v>
      </c>
      <c r="G4" s="287"/>
      <c r="H4" s="83"/>
      <c r="I4" s="83"/>
      <c r="J4" s="288"/>
      <c r="K4" s="288"/>
      <c r="L4" s="288"/>
      <c r="M4" s="288"/>
      <c r="N4" s="225"/>
    </row>
    <row r="5" spans="1:14" s="96" customFormat="1" ht="15.6" x14ac:dyDescent="0.3">
      <c r="B5" s="293"/>
      <c r="C5" s="293"/>
      <c r="D5" s="102" t="s">
        <v>51</v>
      </c>
      <c r="E5" s="27"/>
      <c r="F5" s="277" t="s">
        <v>55</v>
      </c>
      <c r="G5" s="278"/>
      <c r="H5" s="102"/>
      <c r="I5" s="102"/>
      <c r="J5" s="103"/>
      <c r="K5" s="129"/>
      <c r="L5" s="103"/>
      <c r="M5" s="129"/>
      <c r="N5" s="226"/>
    </row>
    <row r="6" spans="1:14" s="96" customFormat="1" ht="15.6" x14ac:dyDescent="0.3">
      <c r="B6" s="24"/>
      <c r="C6" s="24"/>
      <c r="D6" s="102" t="s">
        <v>53</v>
      </c>
      <c r="E6" s="104"/>
      <c r="F6" s="98" t="s">
        <v>29</v>
      </c>
      <c r="G6" s="105">
        <f>SUM(H13:H114)/2</f>
        <v>205528.12558500006</v>
      </c>
      <c r="H6" s="102"/>
      <c r="I6" s="102"/>
      <c r="J6" s="103" t="s">
        <v>24</v>
      </c>
      <c r="K6" s="129">
        <v>44166</v>
      </c>
      <c r="L6" s="103" t="s">
        <v>23</v>
      </c>
      <c r="M6" s="130">
        <v>44341</v>
      </c>
      <c r="N6" s="226"/>
    </row>
    <row r="7" spans="1:14" s="96" customFormat="1" ht="16.2" thickBot="1" x14ac:dyDescent="0.35">
      <c r="B7" s="24"/>
      <c r="C7" s="24"/>
      <c r="D7" s="102" t="s">
        <v>54</v>
      </c>
      <c r="E7" s="104"/>
      <c r="F7" s="100" t="s">
        <v>28</v>
      </c>
      <c r="G7" s="106">
        <f>SUM(J13:J114)/2</f>
        <v>267186.56326049985</v>
      </c>
      <c r="H7" s="102"/>
      <c r="I7" s="102"/>
      <c r="J7" s="103" t="s">
        <v>32</v>
      </c>
      <c r="K7" s="131">
        <v>0.3</v>
      </c>
      <c r="L7" s="103"/>
      <c r="M7" s="132"/>
      <c r="N7" s="226"/>
    </row>
    <row r="8" spans="1:14" ht="16.2" thickBot="1" x14ac:dyDescent="0.35">
      <c r="A8" s="8"/>
      <c r="B8" s="292"/>
      <c r="C8" s="292"/>
      <c r="D8" s="8"/>
      <c r="E8" s="28"/>
      <c r="F8" s="28"/>
      <c r="G8" s="28"/>
      <c r="H8" s="12"/>
      <c r="I8" s="16"/>
      <c r="J8" s="8"/>
      <c r="K8" s="8"/>
      <c r="L8" s="8"/>
      <c r="M8" s="8"/>
      <c r="N8" s="227"/>
    </row>
    <row r="9" spans="1:14" ht="21" customHeight="1" thickBot="1" x14ac:dyDescent="0.35">
      <c r="A9" s="84"/>
      <c r="B9" s="289" t="s">
        <v>64</v>
      </c>
      <c r="C9" s="290"/>
      <c r="D9" s="290"/>
      <c r="E9" s="290"/>
      <c r="F9" s="290"/>
      <c r="G9" s="290"/>
      <c r="H9" s="290"/>
      <c r="I9" s="290"/>
      <c r="J9" s="290"/>
      <c r="K9" s="290"/>
      <c r="L9" s="290"/>
      <c r="M9" s="291"/>
      <c r="N9" s="227"/>
    </row>
    <row r="10" spans="1:14" ht="15.75" customHeight="1" thickTop="1" x14ac:dyDescent="0.3">
      <c r="A10" s="84"/>
      <c r="B10" s="174"/>
      <c r="C10" s="85"/>
      <c r="D10" s="85"/>
      <c r="E10" s="85"/>
      <c r="F10" s="85"/>
      <c r="G10" s="85"/>
      <c r="H10" s="85"/>
      <c r="I10" s="85"/>
      <c r="J10" s="85"/>
      <c r="K10" s="85"/>
      <c r="L10" s="85"/>
      <c r="M10" s="175"/>
      <c r="N10" s="227"/>
    </row>
    <row r="11" spans="1:14" s="3" customFormat="1" ht="12" customHeight="1" x14ac:dyDescent="0.3">
      <c r="B11" s="176"/>
      <c r="C11" s="86"/>
      <c r="D11" s="86"/>
      <c r="E11" s="86"/>
      <c r="F11" s="87"/>
      <c r="G11" s="86"/>
      <c r="H11" s="86"/>
      <c r="I11" s="86"/>
      <c r="J11" s="88" t="s">
        <v>27</v>
      </c>
      <c r="K11" s="281" t="s">
        <v>3</v>
      </c>
      <c r="L11" s="281"/>
      <c r="M11" s="282"/>
      <c r="N11" s="228"/>
    </row>
    <row r="12" spans="1:14" s="3" customFormat="1" ht="24.75" customHeight="1" x14ac:dyDescent="0.3">
      <c r="B12" s="177" t="s">
        <v>0</v>
      </c>
      <c r="C12" s="89" t="s">
        <v>31</v>
      </c>
      <c r="D12" s="90" t="s">
        <v>1</v>
      </c>
      <c r="E12" s="91" t="s">
        <v>5</v>
      </c>
      <c r="F12" s="92" t="s">
        <v>26</v>
      </c>
      <c r="G12" s="93" t="s">
        <v>13</v>
      </c>
      <c r="H12" s="93" t="s">
        <v>14</v>
      </c>
      <c r="I12" s="94" t="s">
        <v>11</v>
      </c>
      <c r="J12" s="93" t="s">
        <v>25</v>
      </c>
      <c r="K12" s="95" t="s">
        <v>4</v>
      </c>
      <c r="L12" s="283" t="s">
        <v>22</v>
      </c>
      <c r="M12" s="284"/>
      <c r="N12" s="228"/>
    </row>
    <row r="13" spans="1:14" s="10" customFormat="1" ht="15.6" x14ac:dyDescent="0.3">
      <c r="B13" s="178" t="s">
        <v>15</v>
      </c>
      <c r="C13" s="29"/>
      <c r="D13" s="30" t="s">
        <v>8</v>
      </c>
      <c r="E13" s="30"/>
      <c r="F13" s="31"/>
      <c r="G13" s="29"/>
      <c r="H13" s="32">
        <f>SUM(H14:H20)</f>
        <v>16530.509999999998</v>
      </c>
      <c r="I13" s="33"/>
      <c r="J13" s="32">
        <f>SUM(J14:J20)</f>
        <v>21489.662999999997</v>
      </c>
      <c r="K13" s="30"/>
      <c r="L13" s="30"/>
      <c r="M13" s="179"/>
      <c r="N13" s="229"/>
    </row>
    <row r="14" spans="1:14" s="15" customFormat="1" ht="15.6" outlineLevel="1" x14ac:dyDescent="0.3">
      <c r="B14" s="180"/>
      <c r="C14" s="36"/>
      <c r="D14" s="108"/>
      <c r="E14" s="109"/>
      <c r="F14" s="110"/>
      <c r="G14" s="110"/>
      <c r="H14" s="111"/>
      <c r="I14" s="112"/>
      <c r="J14" s="111"/>
      <c r="K14" s="113"/>
      <c r="L14" s="122"/>
      <c r="M14" s="114"/>
      <c r="N14" s="230"/>
    </row>
    <row r="15" spans="1:14" s="15" customFormat="1" ht="15" outlineLevel="1" x14ac:dyDescent="0.3">
      <c r="B15" s="180"/>
      <c r="C15" s="36"/>
      <c r="D15" s="125" t="s">
        <v>40</v>
      </c>
      <c r="E15" s="127" t="s">
        <v>7</v>
      </c>
      <c r="F15" s="115">
        <v>2</v>
      </c>
      <c r="G15" s="116">
        <v>5000</v>
      </c>
      <c r="H15" s="116">
        <f>F15*G15</f>
        <v>10000</v>
      </c>
      <c r="I15" s="117">
        <f>$K$7</f>
        <v>0.3</v>
      </c>
      <c r="J15" s="116">
        <f>H15*(1+I15)</f>
        <v>13000</v>
      </c>
      <c r="K15" s="118">
        <v>44166</v>
      </c>
      <c r="L15" s="119"/>
      <c r="M15" s="120"/>
      <c r="N15" s="230"/>
    </row>
    <row r="16" spans="1:14" s="15" customFormat="1" ht="15" outlineLevel="1" x14ac:dyDescent="0.3">
      <c r="B16" s="180"/>
      <c r="C16" s="36"/>
      <c r="D16" s="123" t="s">
        <v>34</v>
      </c>
      <c r="E16" s="124" t="s">
        <v>7</v>
      </c>
      <c r="F16" s="115">
        <v>1</v>
      </c>
      <c r="G16" s="116">
        <v>1500</v>
      </c>
      <c r="H16" s="116">
        <f>F16*G16</f>
        <v>1500</v>
      </c>
      <c r="I16" s="117">
        <f>$K$7</f>
        <v>0.3</v>
      </c>
      <c r="J16" s="116">
        <f>H16*(1+I16)</f>
        <v>1950</v>
      </c>
      <c r="K16" s="118">
        <v>44167</v>
      </c>
      <c r="L16" s="119"/>
      <c r="M16" s="120"/>
      <c r="N16" s="230"/>
    </row>
    <row r="17" spans="2:14" s="15" customFormat="1" ht="15" outlineLevel="1" x14ac:dyDescent="0.3">
      <c r="B17" s="180"/>
      <c r="C17" s="36"/>
      <c r="D17" s="125" t="s">
        <v>35</v>
      </c>
      <c r="E17" s="126" t="s">
        <v>6</v>
      </c>
      <c r="F17" s="115">
        <v>4</v>
      </c>
      <c r="G17" s="116">
        <v>327.89</v>
      </c>
      <c r="H17" s="116">
        <f>F17*G17</f>
        <v>1311.56</v>
      </c>
      <c r="I17" s="117">
        <f>$K$7</f>
        <v>0.3</v>
      </c>
      <c r="J17" s="116">
        <f>H17*(1+I17)</f>
        <v>1705.028</v>
      </c>
      <c r="K17" s="118">
        <v>44168</v>
      </c>
      <c r="L17" s="119" t="s">
        <v>62</v>
      </c>
      <c r="M17" s="120" t="s">
        <v>36</v>
      </c>
      <c r="N17" s="230"/>
    </row>
    <row r="18" spans="2:14" s="15" customFormat="1" ht="15" outlineLevel="1" x14ac:dyDescent="0.3">
      <c r="B18" s="180"/>
      <c r="C18" s="36"/>
      <c r="D18" s="128" t="s">
        <v>37</v>
      </c>
      <c r="E18" s="124" t="s">
        <v>7</v>
      </c>
      <c r="F18" s="115">
        <v>1</v>
      </c>
      <c r="G18" s="116">
        <v>3500</v>
      </c>
      <c r="H18" s="116">
        <f>F18*G18</f>
        <v>3500</v>
      </c>
      <c r="I18" s="117">
        <f>$K$7</f>
        <v>0.3</v>
      </c>
      <c r="J18" s="116">
        <f>H18*(1+I18)</f>
        <v>4550</v>
      </c>
      <c r="K18" s="118">
        <v>44175</v>
      </c>
      <c r="L18" s="119" t="s">
        <v>63</v>
      </c>
      <c r="M18" s="120" t="s">
        <v>38</v>
      </c>
      <c r="N18" s="230"/>
    </row>
    <row r="19" spans="2:14" s="15" customFormat="1" ht="15" outlineLevel="1" x14ac:dyDescent="0.3">
      <c r="B19" s="180"/>
      <c r="C19" s="36"/>
      <c r="D19" s="125" t="s">
        <v>39</v>
      </c>
      <c r="E19" s="126" t="s">
        <v>6</v>
      </c>
      <c r="F19" s="115">
        <v>43.79</v>
      </c>
      <c r="G19" s="116">
        <v>5</v>
      </c>
      <c r="H19" s="116">
        <f>F19*G19</f>
        <v>218.95</v>
      </c>
      <c r="I19" s="117">
        <f>$K$7</f>
        <v>0.3</v>
      </c>
      <c r="J19" s="116">
        <f>H19*(1+I19)</f>
        <v>284.63499999999999</v>
      </c>
      <c r="K19" s="118">
        <v>44175</v>
      </c>
      <c r="L19" s="119"/>
      <c r="M19" s="120"/>
      <c r="N19" s="230"/>
    </row>
    <row r="20" spans="2:14" s="15" customFormat="1" ht="15" outlineLevel="1" x14ac:dyDescent="0.3">
      <c r="B20" s="180"/>
      <c r="C20" s="36"/>
      <c r="D20" s="37"/>
      <c r="E20" s="38"/>
      <c r="F20" s="39"/>
      <c r="G20" s="40"/>
      <c r="H20" s="41"/>
      <c r="I20" s="42"/>
      <c r="J20" s="41"/>
      <c r="K20" s="43"/>
      <c r="L20" s="44"/>
      <c r="M20" s="136"/>
      <c r="N20" s="236" t="s">
        <v>139</v>
      </c>
    </row>
    <row r="21" spans="2:14" s="15" customFormat="1" ht="15" outlineLevel="1" x14ac:dyDescent="0.3">
      <c r="B21" s="180"/>
      <c r="C21" s="36"/>
      <c r="D21" s="37"/>
      <c r="E21" s="38"/>
      <c r="F21" s="39"/>
      <c r="G21" s="40"/>
      <c r="H21" s="41"/>
      <c r="I21" s="42"/>
      <c r="J21" s="41"/>
      <c r="K21" s="43"/>
      <c r="L21" s="44"/>
      <c r="M21" s="136"/>
      <c r="N21" s="236" t="s">
        <v>140</v>
      </c>
    </row>
    <row r="22" spans="2:14" s="15" customFormat="1" ht="15" outlineLevel="1" x14ac:dyDescent="0.3">
      <c r="B22" s="180"/>
      <c r="C22" s="36"/>
      <c r="D22" s="37"/>
      <c r="E22" s="38"/>
      <c r="F22" s="39"/>
      <c r="G22" s="40"/>
      <c r="H22" s="41"/>
      <c r="I22" s="42"/>
      <c r="J22" s="41"/>
      <c r="K22" s="43"/>
      <c r="L22" s="44"/>
      <c r="M22" s="136"/>
      <c r="N22" s="236" t="s">
        <v>141</v>
      </c>
    </row>
    <row r="23" spans="2:14" s="15" customFormat="1" ht="15" outlineLevel="1" x14ac:dyDescent="0.3">
      <c r="B23" s="180"/>
      <c r="C23" s="36"/>
      <c r="D23" s="37"/>
      <c r="E23" s="38"/>
      <c r="F23" s="39"/>
      <c r="G23" s="40"/>
      <c r="H23" s="41"/>
      <c r="I23" s="42"/>
      <c r="J23" s="41"/>
      <c r="K23" s="43"/>
      <c r="L23" s="44"/>
      <c r="M23" s="136"/>
      <c r="N23" s="236" t="s">
        <v>142</v>
      </c>
    </row>
    <row r="24" spans="2:14" s="15" customFormat="1" ht="15" outlineLevel="1" x14ac:dyDescent="0.3">
      <c r="B24" s="180"/>
      <c r="C24" s="36"/>
      <c r="D24" s="37"/>
      <c r="E24" s="38"/>
      <c r="F24" s="39"/>
      <c r="G24" s="40"/>
      <c r="H24" s="41"/>
      <c r="I24" s="42"/>
      <c r="J24" s="41"/>
      <c r="K24" s="43"/>
      <c r="L24" s="44"/>
      <c r="M24" s="136"/>
      <c r="N24" s="236" t="s">
        <v>143</v>
      </c>
    </row>
    <row r="25" spans="2:14" s="18" customFormat="1" ht="15.6" x14ac:dyDescent="0.3">
      <c r="B25" s="178" t="s">
        <v>16</v>
      </c>
      <c r="C25" s="29"/>
      <c r="D25" s="30" t="s">
        <v>58</v>
      </c>
      <c r="E25" s="30"/>
      <c r="F25" s="31"/>
      <c r="G25" s="29"/>
      <c r="H25" s="32">
        <f>SUM(H27:H33)</f>
        <v>13373.38406</v>
      </c>
      <c r="I25" s="33"/>
      <c r="J25" s="32">
        <f>SUM(J27:J33)</f>
        <v>17385.399278000001</v>
      </c>
      <c r="K25" s="30"/>
      <c r="L25" s="30"/>
      <c r="M25" s="179"/>
      <c r="N25" s="231"/>
    </row>
    <row r="26" spans="2:14" s="18" customFormat="1" ht="15.6" outlineLevel="1" x14ac:dyDescent="0.3">
      <c r="B26" s="183"/>
      <c r="C26" s="50"/>
      <c r="D26" s="59"/>
      <c r="E26" s="50"/>
      <c r="F26" s="60"/>
      <c r="G26" s="49"/>
      <c r="H26" s="50"/>
      <c r="I26" s="61"/>
      <c r="J26" s="46"/>
      <c r="K26" s="51"/>
      <c r="L26" s="50"/>
      <c r="M26" s="182"/>
      <c r="N26" s="236" t="s">
        <v>144</v>
      </c>
    </row>
    <row r="27" spans="2:14" s="18" customFormat="1" ht="15" outlineLevel="1" x14ac:dyDescent="0.3">
      <c r="B27" s="188"/>
      <c r="C27" s="56"/>
      <c r="D27" s="216" t="s">
        <v>12</v>
      </c>
      <c r="E27" s="138" t="s">
        <v>6</v>
      </c>
      <c r="F27" s="115">
        <v>43.79</v>
      </c>
      <c r="G27" s="115">
        <v>20.350000000000001</v>
      </c>
      <c r="H27" s="115">
        <f t="shared" ref="H27:H32" si="0">F27*G27</f>
        <v>891.12650000000008</v>
      </c>
      <c r="I27" s="117">
        <f t="shared" ref="I27:I32" si="1">$K$7</f>
        <v>0.3</v>
      </c>
      <c r="J27" s="116">
        <f t="shared" ref="J27:J32" si="2">H27*(1+I27)</f>
        <v>1158.4644500000002</v>
      </c>
      <c r="K27" s="118">
        <v>44175</v>
      </c>
      <c r="L27" s="119" t="s">
        <v>62</v>
      </c>
      <c r="M27" s="120">
        <v>97633</v>
      </c>
      <c r="N27" s="236" t="s">
        <v>147</v>
      </c>
    </row>
    <row r="28" spans="2:14" s="18" customFormat="1" ht="15" outlineLevel="1" x14ac:dyDescent="0.3">
      <c r="B28" s="188"/>
      <c r="C28" s="56"/>
      <c r="D28" s="133" t="s">
        <v>56</v>
      </c>
      <c r="E28" s="138" t="s">
        <v>6</v>
      </c>
      <c r="F28" s="115">
        <v>43.79</v>
      </c>
      <c r="G28" s="142">
        <v>1.57</v>
      </c>
      <c r="H28" s="142">
        <f t="shared" si="0"/>
        <v>68.750299999999996</v>
      </c>
      <c r="I28" s="117">
        <f t="shared" si="1"/>
        <v>0.3</v>
      </c>
      <c r="J28" s="142">
        <f t="shared" si="2"/>
        <v>89.375389999999996</v>
      </c>
      <c r="K28" s="118">
        <v>44176</v>
      </c>
      <c r="L28" s="119" t="s">
        <v>62</v>
      </c>
      <c r="M28" s="144">
        <v>97640</v>
      </c>
      <c r="N28" s="236" t="s">
        <v>145</v>
      </c>
    </row>
    <row r="29" spans="2:14" s="18" customFormat="1" ht="15" outlineLevel="1" x14ac:dyDescent="0.3">
      <c r="B29" s="188"/>
      <c r="C29" s="56"/>
      <c r="D29" s="216" t="s">
        <v>57</v>
      </c>
      <c r="E29" s="138" t="s">
        <v>6</v>
      </c>
      <c r="F29" s="134">
        <f>5.98*3.06+8.17*3.06</f>
        <v>43.298999999999999</v>
      </c>
      <c r="G29" s="115">
        <v>7.24</v>
      </c>
      <c r="H29" s="115">
        <f t="shared" si="0"/>
        <v>313.48475999999999</v>
      </c>
      <c r="I29" s="117">
        <f t="shared" si="1"/>
        <v>0.3</v>
      </c>
      <c r="J29" s="116">
        <f t="shared" si="2"/>
        <v>407.53018800000001</v>
      </c>
      <c r="K29" s="118">
        <v>44177</v>
      </c>
      <c r="L29" s="119" t="s">
        <v>62</v>
      </c>
      <c r="M29" s="120">
        <v>97638</v>
      </c>
      <c r="N29" s="231"/>
    </row>
    <row r="30" spans="2:14" s="18" customFormat="1" ht="15" outlineLevel="1" x14ac:dyDescent="0.3">
      <c r="B30" s="188"/>
      <c r="C30" s="56"/>
      <c r="D30" s="216" t="s">
        <v>41</v>
      </c>
      <c r="E30" s="126" t="s">
        <v>7</v>
      </c>
      <c r="F30" s="134">
        <v>3</v>
      </c>
      <c r="G30" s="115">
        <v>8.31</v>
      </c>
      <c r="H30" s="115">
        <f t="shared" si="0"/>
        <v>24.93</v>
      </c>
      <c r="I30" s="117">
        <f t="shared" si="1"/>
        <v>0.3</v>
      </c>
      <c r="J30" s="116">
        <f t="shared" si="2"/>
        <v>32.408999999999999</v>
      </c>
      <c r="K30" s="118">
        <v>44179</v>
      </c>
      <c r="L30" s="119" t="s">
        <v>62</v>
      </c>
      <c r="M30" s="120">
        <v>97644</v>
      </c>
      <c r="N30" s="231"/>
    </row>
    <row r="31" spans="2:14" s="18" customFormat="1" ht="45" outlineLevel="1" x14ac:dyDescent="0.3">
      <c r="B31" s="188"/>
      <c r="C31" s="56"/>
      <c r="D31" s="133" t="s">
        <v>81</v>
      </c>
      <c r="E31" s="126" t="s">
        <v>6</v>
      </c>
      <c r="F31" s="115">
        <v>43.79</v>
      </c>
      <c r="G31" s="115">
        <v>164.75</v>
      </c>
      <c r="H31" s="115">
        <f t="shared" si="0"/>
        <v>7214.4025000000001</v>
      </c>
      <c r="I31" s="117">
        <f t="shared" si="1"/>
        <v>0.3</v>
      </c>
      <c r="J31" s="116">
        <f t="shared" si="2"/>
        <v>9378.7232500000009</v>
      </c>
      <c r="K31" s="118">
        <v>44184</v>
      </c>
      <c r="L31" s="119" t="s">
        <v>62</v>
      </c>
      <c r="M31" s="120">
        <v>98673</v>
      </c>
      <c r="N31" s="236" t="s">
        <v>146</v>
      </c>
    </row>
    <row r="32" spans="2:14" s="18" customFormat="1" ht="120" outlineLevel="1" x14ac:dyDescent="0.3">
      <c r="B32" s="188"/>
      <c r="C32" s="219"/>
      <c r="D32" s="222" t="s">
        <v>130</v>
      </c>
      <c r="E32" s="126" t="s">
        <v>6</v>
      </c>
      <c r="F32" s="115">
        <v>43.79</v>
      </c>
      <c r="G32" s="115">
        <f>80+31</f>
        <v>111</v>
      </c>
      <c r="H32" s="115">
        <f t="shared" si="0"/>
        <v>4860.6899999999996</v>
      </c>
      <c r="I32" s="117">
        <f t="shared" si="1"/>
        <v>0.3</v>
      </c>
      <c r="J32" s="116">
        <f t="shared" si="2"/>
        <v>6318.8969999999999</v>
      </c>
      <c r="K32" s="118"/>
      <c r="L32" s="119"/>
      <c r="M32" s="120"/>
      <c r="N32" s="231"/>
    </row>
    <row r="33" spans="2:14" s="18" customFormat="1" ht="15" outlineLevel="1" x14ac:dyDescent="0.3">
      <c r="B33" s="188"/>
      <c r="C33" s="56"/>
      <c r="D33" s="208"/>
      <c r="E33" s="209"/>
      <c r="F33" s="154"/>
      <c r="G33" s="210"/>
      <c r="H33" s="211"/>
      <c r="I33" s="212"/>
      <c r="J33" s="211"/>
      <c r="K33" s="164"/>
      <c r="L33" s="209"/>
      <c r="M33" s="150"/>
      <c r="N33" s="236" t="s">
        <v>148</v>
      </c>
    </row>
    <row r="34" spans="2:14" s="18" customFormat="1" ht="15" outlineLevel="1" x14ac:dyDescent="0.3">
      <c r="B34" s="188"/>
      <c r="C34" s="56"/>
      <c r="D34" s="208"/>
      <c r="E34" s="209"/>
      <c r="F34" s="154"/>
      <c r="G34" s="210"/>
      <c r="H34" s="211"/>
      <c r="I34" s="212"/>
      <c r="J34" s="211"/>
      <c r="K34" s="164"/>
      <c r="L34" s="209"/>
      <c r="M34" s="150"/>
      <c r="N34" s="236"/>
    </row>
    <row r="35" spans="2:14" s="10" customFormat="1" ht="15.6" x14ac:dyDescent="0.3">
      <c r="B35" s="178" t="s">
        <v>17</v>
      </c>
      <c r="C35" s="29"/>
      <c r="D35" s="107" t="s">
        <v>70</v>
      </c>
      <c r="E35" s="30"/>
      <c r="F35" s="31"/>
      <c r="G35" s="29"/>
      <c r="H35" s="32">
        <f>SUM(H37:H46)</f>
        <v>69213.362125</v>
      </c>
      <c r="I35" s="33"/>
      <c r="J35" s="32">
        <f>SUM(J37:J46)</f>
        <v>89977.370762499995</v>
      </c>
      <c r="K35" s="30"/>
      <c r="L35" s="30"/>
      <c r="M35" s="179"/>
      <c r="N35" s="232" t="s">
        <v>149</v>
      </c>
    </row>
    <row r="36" spans="2:14" s="23" customFormat="1" ht="15.6" outlineLevel="1" x14ac:dyDescent="0.3">
      <c r="B36" s="181"/>
      <c r="C36" s="47"/>
      <c r="D36" s="48"/>
      <c r="E36" s="48"/>
      <c r="F36" s="75"/>
      <c r="G36" s="47"/>
      <c r="H36" s="72"/>
      <c r="I36" s="34"/>
      <c r="J36" s="35"/>
      <c r="K36" s="73"/>
      <c r="L36" s="47"/>
      <c r="M36" s="190"/>
      <c r="N36" s="229"/>
    </row>
    <row r="37" spans="2:14" s="10" customFormat="1" ht="15" outlineLevel="1" x14ac:dyDescent="0.3">
      <c r="B37" s="191"/>
      <c r="C37" s="74"/>
      <c r="D37" s="133" t="s">
        <v>99</v>
      </c>
      <c r="E37" s="140" t="s">
        <v>7</v>
      </c>
      <c r="F37" s="134">
        <v>2</v>
      </c>
      <c r="G37" s="137">
        <v>7257</v>
      </c>
      <c r="H37" s="115">
        <f>F37*G37</f>
        <v>14514</v>
      </c>
      <c r="I37" s="117">
        <f t="shared" ref="I37:I46" si="3">$K$7</f>
        <v>0.3</v>
      </c>
      <c r="J37" s="116">
        <f>H37*(1+I37)</f>
        <v>18868.2</v>
      </c>
      <c r="K37" s="118">
        <v>44175</v>
      </c>
      <c r="L37" s="119" t="s">
        <v>67</v>
      </c>
      <c r="M37" s="136"/>
      <c r="N37" s="236" t="s">
        <v>135</v>
      </c>
    </row>
    <row r="38" spans="2:14" s="10" customFormat="1" ht="30" outlineLevel="1" x14ac:dyDescent="0.3">
      <c r="B38" s="191"/>
      <c r="C38" s="74"/>
      <c r="D38" s="216" t="s">
        <v>98</v>
      </c>
      <c r="E38" s="140" t="s">
        <v>7</v>
      </c>
      <c r="F38" s="217">
        <v>1</v>
      </c>
      <c r="G38" s="137">
        <v>9086</v>
      </c>
      <c r="H38" s="115">
        <f>F38*G38</f>
        <v>9086</v>
      </c>
      <c r="I38" s="117">
        <f t="shared" si="3"/>
        <v>0.3</v>
      </c>
      <c r="J38" s="116">
        <f>H38*(1+I38)</f>
        <v>11811.800000000001</v>
      </c>
      <c r="K38" s="118">
        <v>44176</v>
      </c>
      <c r="L38" s="119" t="s">
        <v>100</v>
      </c>
      <c r="M38" s="136"/>
      <c r="N38" s="236" t="s">
        <v>135</v>
      </c>
    </row>
    <row r="39" spans="2:14" s="10" customFormat="1" ht="15" outlineLevel="1" x14ac:dyDescent="0.25">
      <c r="B39" s="191"/>
      <c r="C39" s="74"/>
      <c r="D39" s="214" t="s">
        <v>65</v>
      </c>
      <c r="E39" s="151" t="s">
        <v>7</v>
      </c>
      <c r="F39" s="218">
        <v>3</v>
      </c>
      <c r="G39" s="137">
        <v>2163</v>
      </c>
      <c r="H39" s="218">
        <f t="shared" ref="H39:H46" si="4">G39*F39</f>
        <v>6489</v>
      </c>
      <c r="I39" s="117">
        <f t="shared" si="3"/>
        <v>0.3</v>
      </c>
      <c r="J39" s="116">
        <f t="shared" ref="J39:J46" si="5">H39*(1+I39)</f>
        <v>8435.7000000000007</v>
      </c>
      <c r="K39" s="118">
        <v>44178</v>
      </c>
      <c r="L39" s="119" t="s">
        <v>66</v>
      </c>
      <c r="M39" s="159"/>
      <c r="N39" s="236" t="s">
        <v>135</v>
      </c>
    </row>
    <row r="40" spans="2:14" s="10" customFormat="1" ht="30" outlineLevel="1" x14ac:dyDescent="0.25">
      <c r="B40" s="191"/>
      <c r="C40" s="74"/>
      <c r="D40" s="216" t="s">
        <v>97</v>
      </c>
      <c r="E40" s="140" t="s">
        <v>7</v>
      </c>
      <c r="F40" s="142">
        <v>2</v>
      </c>
      <c r="G40" s="137">
        <v>12918</v>
      </c>
      <c r="H40" s="218">
        <f t="shared" si="4"/>
        <v>25836</v>
      </c>
      <c r="I40" s="117">
        <f t="shared" si="3"/>
        <v>0.3</v>
      </c>
      <c r="J40" s="116">
        <f t="shared" si="5"/>
        <v>33586.800000000003</v>
      </c>
      <c r="K40" s="118">
        <v>44179</v>
      </c>
      <c r="L40" s="119" t="s">
        <v>100</v>
      </c>
      <c r="M40" s="159"/>
      <c r="N40" s="236" t="s">
        <v>135</v>
      </c>
    </row>
    <row r="41" spans="2:14" s="10" customFormat="1" ht="30" outlineLevel="1" x14ac:dyDescent="0.3">
      <c r="B41" s="191"/>
      <c r="C41" s="74"/>
      <c r="D41" s="214" t="s">
        <v>94</v>
      </c>
      <c r="E41" s="140" t="s">
        <v>7</v>
      </c>
      <c r="F41" s="142">
        <v>1</v>
      </c>
      <c r="G41" s="152">
        <v>8819</v>
      </c>
      <c r="H41" s="142">
        <f t="shared" si="4"/>
        <v>8819</v>
      </c>
      <c r="I41" s="117">
        <f t="shared" si="3"/>
        <v>0.3</v>
      </c>
      <c r="J41" s="116">
        <f t="shared" si="5"/>
        <v>11464.7</v>
      </c>
      <c r="K41" s="118">
        <v>44181</v>
      </c>
      <c r="L41" s="119" t="s">
        <v>95</v>
      </c>
      <c r="M41" s="159"/>
      <c r="N41" s="236" t="s">
        <v>133</v>
      </c>
    </row>
    <row r="42" spans="2:14" s="10" customFormat="1" ht="15" outlineLevel="1" x14ac:dyDescent="0.25">
      <c r="B42" s="191"/>
      <c r="C42" s="74"/>
      <c r="D42" s="214" t="s">
        <v>68</v>
      </c>
      <c r="E42" s="151" t="s">
        <v>7</v>
      </c>
      <c r="F42" s="142">
        <v>1</v>
      </c>
      <c r="G42" s="152">
        <v>916</v>
      </c>
      <c r="H42" s="218">
        <f t="shared" si="4"/>
        <v>916</v>
      </c>
      <c r="I42" s="117">
        <f t="shared" si="3"/>
        <v>0.3</v>
      </c>
      <c r="J42" s="116">
        <f t="shared" si="5"/>
        <v>1190.8</v>
      </c>
      <c r="K42" s="118">
        <v>44182</v>
      </c>
      <c r="L42" s="119" t="s">
        <v>69</v>
      </c>
      <c r="M42" s="159"/>
      <c r="N42" s="236" t="s">
        <v>135</v>
      </c>
    </row>
    <row r="43" spans="2:14" s="10" customFormat="1" ht="30" outlineLevel="1" x14ac:dyDescent="0.25">
      <c r="B43" s="191"/>
      <c r="C43" s="74"/>
      <c r="D43" s="214" t="s">
        <v>119</v>
      </c>
      <c r="E43" s="140" t="s">
        <v>7</v>
      </c>
      <c r="F43" s="142">
        <v>1</v>
      </c>
      <c r="G43" s="152">
        <v>264.99</v>
      </c>
      <c r="H43" s="218">
        <f t="shared" si="4"/>
        <v>264.99</v>
      </c>
      <c r="I43" s="117">
        <f t="shared" si="3"/>
        <v>0.3</v>
      </c>
      <c r="J43" s="116">
        <f t="shared" si="5"/>
        <v>344.48700000000002</v>
      </c>
      <c r="K43" s="118">
        <v>44183</v>
      </c>
      <c r="L43" s="119" t="s">
        <v>118</v>
      </c>
      <c r="M43" s="159"/>
      <c r="N43" s="236" t="s">
        <v>134</v>
      </c>
    </row>
    <row r="44" spans="2:14" s="10" customFormat="1" ht="30" outlineLevel="1" x14ac:dyDescent="0.25">
      <c r="B44" s="191"/>
      <c r="C44" s="74"/>
      <c r="D44" s="214" t="s">
        <v>120</v>
      </c>
      <c r="E44" s="140" t="s">
        <v>7</v>
      </c>
      <c r="F44" s="142">
        <v>8.8699999999999992</v>
      </c>
      <c r="G44" s="152">
        <v>229.99</v>
      </c>
      <c r="H44" s="218">
        <f t="shared" si="4"/>
        <v>2040.0112999999999</v>
      </c>
      <c r="I44" s="117">
        <f t="shared" si="3"/>
        <v>0.3</v>
      </c>
      <c r="J44" s="116">
        <f t="shared" si="5"/>
        <v>2652.01469</v>
      </c>
      <c r="K44" s="118">
        <v>44184</v>
      </c>
      <c r="L44" s="119" t="s">
        <v>118</v>
      </c>
      <c r="M44" s="159"/>
      <c r="N44" s="236" t="s">
        <v>134</v>
      </c>
    </row>
    <row r="45" spans="2:14" s="10" customFormat="1" ht="30" outlineLevel="1" x14ac:dyDescent="0.3">
      <c r="B45" s="191"/>
      <c r="C45" s="74"/>
      <c r="D45" s="216" t="s">
        <v>77</v>
      </c>
      <c r="E45" s="140" t="s">
        <v>6</v>
      </c>
      <c r="F45" s="141">
        <v>0.52249999999999996</v>
      </c>
      <c r="G45" s="142">
        <v>419.97</v>
      </c>
      <c r="H45" s="143">
        <f>G45*F45</f>
        <v>219.434325</v>
      </c>
      <c r="I45" s="117">
        <f t="shared" si="3"/>
        <v>0.3</v>
      </c>
      <c r="J45" s="116">
        <f>H45*(1+I45)</f>
        <v>285.26462250000003</v>
      </c>
      <c r="K45" s="118">
        <v>44189</v>
      </c>
      <c r="L45" s="119" t="s">
        <v>62</v>
      </c>
      <c r="M45" s="120">
        <v>86893</v>
      </c>
      <c r="N45" s="236" t="s">
        <v>135</v>
      </c>
    </row>
    <row r="46" spans="2:14" s="10" customFormat="1" ht="30" outlineLevel="1" x14ac:dyDescent="0.3">
      <c r="B46" s="191"/>
      <c r="C46" s="74"/>
      <c r="D46" s="216" t="s">
        <v>76</v>
      </c>
      <c r="E46" s="140" t="s">
        <v>6</v>
      </c>
      <c r="F46" s="141">
        <v>2.4500000000000002</v>
      </c>
      <c r="G46" s="147">
        <v>419.97</v>
      </c>
      <c r="H46" s="148">
        <f t="shared" si="4"/>
        <v>1028.9265</v>
      </c>
      <c r="I46" s="117">
        <f t="shared" si="3"/>
        <v>0.3</v>
      </c>
      <c r="J46" s="116">
        <f t="shared" si="5"/>
        <v>1337.60445</v>
      </c>
      <c r="K46" s="118">
        <v>44185</v>
      </c>
      <c r="L46" s="119" t="s">
        <v>62</v>
      </c>
      <c r="M46" s="120">
        <v>86893</v>
      </c>
      <c r="N46" s="236" t="s">
        <v>135</v>
      </c>
    </row>
    <row r="47" spans="2:14" s="17" customFormat="1" ht="15" outlineLevel="1" x14ac:dyDescent="0.3">
      <c r="B47" s="188"/>
      <c r="C47" s="56"/>
      <c r="D47" s="57"/>
      <c r="E47" s="56"/>
      <c r="F47" s="45"/>
      <c r="G47" s="46"/>
      <c r="H47" s="58"/>
      <c r="I47" s="62"/>
      <c r="J47" s="46"/>
      <c r="K47" s="63"/>
      <c r="L47" s="56"/>
      <c r="M47" s="189"/>
      <c r="N47" s="232"/>
    </row>
    <row r="48" spans="2:14" s="17" customFormat="1" ht="15.6" x14ac:dyDescent="0.3">
      <c r="B48" s="178" t="s">
        <v>18</v>
      </c>
      <c r="C48" s="29"/>
      <c r="D48" s="107" t="s">
        <v>71</v>
      </c>
      <c r="E48" s="30"/>
      <c r="F48" s="31"/>
      <c r="G48" s="29"/>
      <c r="H48" s="32">
        <f>SUM(H50:H80)</f>
        <v>34007.555</v>
      </c>
      <c r="I48" s="33"/>
      <c r="J48" s="32">
        <f>SUM(J50:J80)</f>
        <v>44209.821500000005</v>
      </c>
      <c r="K48" s="30"/>
      <c r="L48" s="30"/>
      <c r="M48" s="179"/>
      <c r="N48" s="232"/>
    </row>
    <row r="49" spans="2:15" s="17" customFormat="1" ht="244.8" outlineLevel="1" x14ac:dyDescent="0.3">
      <c r="B49" s="183"/>
      <c r="C49" s="47"/>
      <c r="D49" s="48"/>
      <c r="E49" s="48"/>
      <c r="F49" s="75"/>
      <c r="G49" s="47"/>
      <c r="H49" s="72"/>
      <c r="I49" s="34"/>
      <c r="J49" s="35"/>
      <c r="K49" s="73"/>
      <c r="L49" s="47"/>
      <c r="M49" s="190"/>
      <c r="N49" s="237" t="s">
        <v>152</v>
      </c>
    </row>
    <row r="50" spans="2:15" s="17" customFormat="1" ht="30" outlineLevel="1" x14ac:dyDescent="0.25">
      <c r="B50" s="188"/>
      <c r="C50" s="74"/>
      <c r="D50" s="146" t="s">
        <v>82</v>
      </c>
      <c r="E50" s="151" t="s">
        <v>7</v>
      </c>
      <c r="F50" s="134">
        <v>1</v>
      </c>
      <c r="G50" s="147">
        <v>24.93</v>
      </c>
      <c r="H50" s="137">
        <f>F50*G50</f>
        <v>24.93</v>
      </c>
      <c r="I50" s="117">
        <f t="shared" ref="I50:I80" si="6">$K$7</f>
        <v>0.3</v>
      </c>
      <c r="J50" s="116">
        <f>H50*(1+I50)</f>
        <v>32.408999999999999</v>
      </c>
      <c r="K50" s="118">
        <v>44166</v>
      </c>
      <c r="L50" s="119" t="s">
        <v>62</v>
      </c>
      <c r="M50" s="120">
        <v>91953</v>
      </c>
      <c r="N50" s="236" t="s">
        <v>150</v>
      </c>
    </row>
    <row r="51" spans="2:15" s="17" customFormat="1" ht="30" outlineLevel="1" x14ac:dyDescent="0.25">
      <c r="B51" s="188"/>
      <c r="C51" s="56"/>
      <c r="D51" s="146" t="s">
        <v>83</v>
      </c>
      <c r="E51" s="151" t="s">
        <v>7</v>
      </c>
      <c r="F51" s="134">
        <v>2</v>
      </c>
      <c r="G51" s="147">
        <v>26.37</v>
      </c>
      <c r="H51" s="137">
        <f>F51*G51</f>
        <v>52.74</v>
      </c>
      <c r="I51" s="117">
        <f t="shared" si="6"/>
        <v>0.3</v>
      </c>
      <c r="J51" s="116">
        <f>H51*(1+I51)</f>
        <v>68.562000000000012</v>
      </c>
      <c r="K51" s="118">
        <v>44167</v>
      </c>
      <c r="L51" s="119" t="s">
        <v>62</v>
      </c>
      <c r="M51" s="120">
        <v>92000</v>
      </c>
      <c r="N51" s="236" t="s">
        <v>151</v>
      </c>
      <c r="O51" s="10"/>
    </row>
    <row r="52" spans="2:15" s="17" customFormat="1" ht="30" outlineLevel="1" x14ac:dyDescent="0.25">
      <c r="B52" s="188"/>
      <c r="C52" s="56"/>
      <c r="D52" s="146" t="s">
        <v>86</v>
      </c>
      <c r="E52" s="151" t="s">
        <v>7</v>
      </c>
      <c r="F52" s="134">
        <v>4</v>
      </c>
      <c r="G52" s="149">
        <v>53.36</v>
      </c>
      <c r="H52" s="137">
        <f>F52*G52</f>
        <v>213.44</v>
      </c>
      <c r="I52" s="117">
        <f t="shared" si="6"/>
        <v>0.3</v>
      </c>
      <c r="J52" s="116">
        <f>H52*(1+I52)</f>
        <v>277.47199999999998</v>
      </c>
      <c r="K52" s="118">
        <v>44168</v>
      </c>
      <c r="L52" s="119" t="s">
        <v>62</v>
      </c>
      <c r="M52" s="145">
        <v>92005</v>
      </c>
      <c r="N52" s="229"/>
      <c r="O52" s="10"/>
    </row>
    <row r="53" spans="2:15" s="17" customFormat="1" ht="30" outlineLevel="1" x14ac:dyDescent="0.25">
      <c r="B53" s="188"/>
      <c r="C53" s="56"/>
      <c r="D53" s="146" t="s">
        <v>84</v>
      </c>
      <c r="E53" s="151" t="s">
        <v>7</v>
      </c>
      <c r="F53" s="134">
        <v>4</v>
      </c>
      <c r="G53" s="147">
        <v>48.84</v>
      </c>
      <c r="H53" s="137">
        <f t="shared" ref="H53:H63" si="7">F53*G53</f>
        <v>195.36</v>
      </c>
      <c r="I53" s="117">
        <f t="shared" si="6"/>
        <v>0.3</v>
      </c>
      <c r="J53" s="116">
        <f t="shared" ref="J53:J63" si="8">H53*(1+I53)</f>
        <v>253.96800000000002</v>
      </c>
      <c r="K53" s="118">
        <v>44169</v>
      </c>
      <c r="L53" s="119" t="s">
        <v>62</v>
      </c>
      <c r="M53" s="120">
        <v>92004</v>
      </c>
      <c r="N53" s="229"/>
      <c r="O53" s="10"/>
    </row>
    <row r="54" spans="2:15" s="17" customFormat="1" ht="30" outlineLevel="1" x14ac:dyDescent="0.25">
      <c r="B54" s="188"/>
      <c r="C54" s="56"/>
      <c r="D54" s="146" t="s">
        <v>86</v>
      </c>
      <c r="E54" s="151" t="s">
        <v>7</v>
      </c>
      <c r="F54" s="134">
        <v>2</v>
      </c>
      <c r="G54" s="149">
        <v>53.36</v>
      </c>
      <c r="H54" s="137">
        <f t="shared" si="7"/>
        <v>106.72</v>
      </c>
      <c r="I54" s="117">
        <f t="shared" si="6"/>
        <v>0.3</v>
      </c>
      <c r="J54" s="116">
        <f t="shared" si="8"/>
        <v>138.73599999999999</v>
      </c>
      <c r="K54" s="118">
        <v>44170</v>
      </c>
      <c r="L54" s="119" t="s">
        <v>62</v>
      </c>
      <c r="M54" s="145">
        <v>92005</v>
      </c>
      <c r="N54" s="229"/>
      <c r="O54" s="10"/>
    </row>
    <row r="55" spans="2:15" s="17" customFormat="1" ht="30" outlineLevel="1" x14ac:dyDescent="0.25">
      <c r="B55" s="188"/>
      <c r="C55" s="56"/>
      <c r="D55" s="146" t="s">
        <v>85</v>
      </c>
      <c r="E55" s="151" t="s">
        <v>7</v>
      </c>
      <c r="F55" s="134">
        <v>1</v>
      </c>
      <c r="G55" s="147">
        <v>40.369999999999997</v>
      </c>
      <c r="H55" s="137">
        <f t="shared" si="7"/>
        <v>40.369999999999997</v>
      </c>
      <c r="I55" s="117">
        <f t="shared" si="6"/>
        <v>0.3</v>
      </c>
      <c r="J55" s="116">
        <f t="shared" si="8"/>
        <v>52.481000000000002</v>
      </c>
      <c r="K55" s="118">
        <v>44171</v>
      </c>
      <c r="L55" s="119" t="s">
        <v>62</v>
      </c>
      <c r="M55" s="120">
        <v>91993</v>
      </c>
      <c r="N55" s="229"/>
      <c r="O55" s="10"/>
    </row>
    <row r="56" spans="2:15" s="17" customFormat="1" ht="30" outlineLevel="1" x14ac:dyDescent="0.25">
      <c r="B56" s="188"/>
      <c r="C56" s="56"/>
      <c r="D56" s="146" t="s">
        <v>87</v>
      </c>
      <c r="E56" s="151" t="s">
        <v>7</v>
      </c>
      <c r="F56" s="134">
        <v>3</v>
      </c>
      <c r="G56" s="149">
        <v>53.36</v>
      </c>
      <c r="H56" s="137">
        <f t="shared" si="7"/>
        <v>160.07999999999998</v>
      </c>
      <c r="I56" s="117">
        <f t="shared" si="6"/>
        <v>0.3</v>
      </c>
      <c r="J56" s="116">
        <f t="shared" si="8"/>
        <v>208.10399999999998</v>
      </c>
      <c r="K56" s="118">
        <v>44172</v>
      </c>
      <c r="L56" s="119" t="s">
        <v>62</v>
      </c>
      <c r="M56" s="145">
        <v>92005</v>
      </c>
      <c r="N56" s="229"/>
      <c r="O56" s="10"/>
    </row>
    <row r="57" spans="2:15" s="17" customFormat="1" ht="30" outlineLevel="1" x14ac:dyDescent="0.25">
      <c r="B57" s="188"/>
      <c r="C57" s="56"/>
      <c r="D57" s="146" t="s">
        <v>88</v>
      </c>
      <c r="E57" s="151" t="s">
        <v>7</v>
      </c>
      <c r="F57" s="134">
        <v>10</v>
      </c>
      <c r="G57" s="149">
        <v>40.369999999999997</v>
      </c>
      <c r="H57" s="137">
        <f t="shared" si="7"/>
        <v>403.7</v>
      </c>
      <c r="I57" s="117">
        <f t="shared" si="6"/>
        <v>0.3</v>
      </c>
      <c r="J57" s="116">
        <f t="shared" si="8"/>
        <v>524.81000000000006</v>
      </c>
      <c r="K57" s="118">
        <v>44174</v>
      </c>
      <c r="L57" s="119" t="s">
        <v>62</v>
      </c>
      <c r="M57" s="145">
        <v>91993</v>
      </c>
      <c r="N57" s="229"/>
      <c r="O57" s="10"/>
    </row>
    <row r="58" spans="2:15" s="17" customFormat="1" ht="15" outlineLevel="1" x14ac:dyDescent="0.25">
      <c r="B58" s="188"/>
      <c r="C58" s="56"/>
      <c r="D58" s="146" t="s">
        <v>92</v>
      </c>
      <c r="E58" s="151" t="s">
        <v>7</v>
      </c>
      <c r="F58" s="134">
        <v>2</v>
      </c>
      <c r="G58" s="149">
        <v>30.21</v>
      </c>
      <c r="H58" s="137">
        <f t="shared" si="7"/>
        <v>60.42</v>
      </c>
      <c r="I58" s="117">
        <f t="shared" si="6"/>
        <v>0.3</v>
      </c>
      <c r="J58" s="116">
        <f t="shared" si="8"/>
        <v>78.546000000000006</v>
      </c>
      <c r="K58" s="118">
        <v>44175</v>
      </c>
      <c r="L58" s="119" t="s">
        <v>62</v>
      </c>
      <c r="M58" s="145">
        <v>98308</v>
      </c>
      <c r="N58" s="229"/>
      <c r="O58" s="10"/>
    </row>
    <row r="59" spans="2:15" s="17" customFormat="1" ht="30" outlineLevel="1" x14ac:dyDescent="0.25">
      <c r="B59" s="188"/>
      <c r="C59" s="56"/>
      <c r="D59" s="146" t="s">
        <v>91</v>
      </c>
      <c r="E59" s="151" t="s">
        <v>7</v>
      </c>
      <c r="F59" s="134">
        <v>2</v>
      </c>
      <c r="G59" s="149">
        <v>46.22</v>
      </c>
      <c r="H59" s="137">
        <f>F59*G59</f>
        <v>92.44</v>
      </c>
      <c r="I59" s="117">
        <f t="shared" si="6"/>
        <v>0.3</v>
      </c>
      <c r="J59" s="116">
        <f>H59*(1+I59)</f>
        <v>120.172</v>
      </c>
      <c r="K59" s="118">
        <v>44176</v>
      </c>
      <c r="L59" s="119" t="s">
        <v>62</v>
      </c>
      <c r="M59" s="145">
        <v>98307</v>
      </c>
      <c r="N59" s="229"/>
      <c r="O59" s="10"/>
    </row>
    <row r="60" spans="2:15" s="17" customFormat="1" ht="15" outlineLevel="1" x14ac:dyDescent="0.25">
      <c r="B60" s="188"/>
      <c r="C60" s="56"/>
      <c r="D60" s="146" t="s">
        <v>89</v>
      </c>
      <c r="E60" s="151" t="s">
        <v>7</v>
      </c>
      <c r="F60" s="134">
        <v>2</v>
      </c>
      <c r="G60" s="149">
        <v>30.21</v>
      </c>
      <c r="H60" s="137">
        <f>F60*G60</f>
        <v>60.42</v>
      </c>
      <c r="I60" s="117">
        <f t="shared" si="6"/>
        <v>0.3</v>
      </c>
      <c r="J60" s="116">
        <f>H60*(1+I60)</f>
        <v>78.546000000000006</v>
      </c>
      <c r="K60" s="118">
        <v>44177</v>
      </c>
      <c r="L60" s="119" t="s">
        <v>62</v>
      </c>
      <c r="M60" s="145">
        <v>98308</v>
      </c>
      <c r="N60" s="229"/>
      <c r="O60" s="10"/>
    </row>
    <row r="61" spans="2:15" s="17" customFormat="1" ht="15" outlineLevel="1" x14ac:dyDescent="0.25">
      <c r="B61" s="188"/>
      <c r="C61" s="56"/>
      <c r="D61" s="146" t="s">
        <v>90</v>
      </c>
      <c r="E61" s="151" t="s">
        <v>7</v>
      </c>
      <c r="F61" s="134">
        <v>2</v>
      </c>
      <c r="G61" s="149">
        <v>46.22</v>
      </c>
      <c r="H61" s="137">
        <f>F61*G61</f>
        <v>92.44</v>
      </c>
      <c r="I61" s="117">
        <f t="shared" si="6"/>
        <v>0.3</v>
      </c>
      <c r="J61" s="116">
        <f>H61*(1+I61)</f>
        <v>120.172</v>
      </c>
      <c r="K61" s="118">
        <v>44178</v>
      </c>
      <c r="L61" s="119" t="s">
        <v>62</v>
      </c>
      <c r="M61" s="145">
        <v>98307</v>
      </c>
      <c r="N61" s="229"/>
      <c r="O61" s="10"/>
    </row>
    <row r="62" spans="2:15" s="17" customFormat="1" ht="30" outlineLevel="1" x14ac:dyDescent="0.25">
      <c r="B62" s="188"/>
      <c r="C62" s="56"/>
      <c r="D62" s="146" t="s">
        <v>79</v>
      </c>
      <c r="E62" s="151" t="s">
        <v>7</v>
      </c>
      <c r="F62" s="134">
        <v>12</v>
      </c>
      <c r="G62" s="149">
        <v>38.11</v>
      </c>
      <c r="H62" s="137">
        <f t="shared" si="7"/>
        <v>457.32</v>
      </c>
      <c r="I62" s="117">
        <f t="shared" si="6"/>
        <v>0.3</v>
      </c>
      <c r="J62" s="116">
        <f t="shared" si="8"/>
        <v>594.51599999999996</v>
      </c>
      <c r="K62" s="118">
        <v>44177</v>
      </c>
      <c r="L62" s="119" t="s">
        <v>62</v>
      </c>
      <c r="M62" s="145">
        <v>91992</v>
      </c>
      <c r="N62" s="229"/>
      <c r="O62" s="10"/>
    </row>
    <row r="63" spans="2:15" s="17" customFormat="1" ht="30" outlineLevel="1" x14ac:dyDescent="0.3">
      <c r="B63" s="188"/>
      <c r="C63" s="56"/>
      <c r="D63" s="133" t="s">
        <v>42</v>
      </c>
      <c r="E63" s="126" t="s">
        <v>9</v>
      </c>
      <c r="F63" s="134">
        <v>480</v>
      </c>
      <c r="G63" s="115">
        <v>4.13</v>
      </c>
      <c r="H63" s="135">
        <f t="shared" si="7"/>
        <v>1982.3999999999999</v>
      </c>
      <c r="I63" s="117">
        <f t="shared" si="6"/>
        <v>0.3</v>
      </c>
      <c r="J63" s="116">
        <f t="shared" si="8"/>
        <v>2577.12</v>
      </c>
      <c r="K63" s="118">
        <v>44167</v>
      </c>
      <c r="L63" s="119" t="s">
        <v>62</v>
      </c>
      <c r="M63" s="120">
        <v>91927</v>
      </c>
      <c r="N63" s="229"/>
      <c r="O63" s="10"/>
    </row>
    <row r="64" spans="2:15" s="17" customFormat="1" ht="30" outlineLevel="1" x14ac:dyDescent="0.3">
      <c r="B64" s="188"/>
      <c r="C64" s="56"/>
      <c r="D64" s="133" t="s">
        <v>93</v>
      </c>
      <c r="E64" s="140" t="s">
        <v>9</v>
      </c>
      <c r="F64" s="134">
        <v>160</v>
      </c>
      <c r="G64" s="147">
        <v>8.25</v>
      </c>
      <c r="H64" s="137">
        <f t="shared" ref="H64:H80" si="9">F64*G64</f>
        <v>1320</v>
      </c>
      <c r="I64" s="117">
        <f t="shared" si="6"/>
        <v>0.3</v>
      </c>
      <c r="J64" s="116">
        <f t="shared" ref="J64:J80" si="10">H64*(1+I64)</f>
        <v>1716</v>
      </c>
      <c r="K64" s="118">
        <v>44179</v>
      </c>
      <c r="L64" s="119" t="s">
        <v>62</v>
      </c>
      <c r="M64" s="120">
        <v>91867</v>
      </c>
      <c r="N64" s="236"/>
      <c r="O64" s="10"/>
    </row>
    <row r="65" spans="2:15" s="17" customFormat="1" ht="45" outlineLevel="1" x14ac:dyDescent="0.25">
      <c r="B65" s="188"/>
      <c r="C65" s="56"/>
      <c r="D65" s="146" t="s">
        <v>80</v>
      </c>
      <c r="E65" s="151" t="s">
        <v>7</v>
      </c>
      <c r="F65" s="134">
        <v>3</v>
      </c>
      <c r="G65" s="149">
        <v>447.78</v>
      </c>
      <c r="H65" s="137">
        <f t="shared" si="9"/>
        <v>1343.34</v>
      </c>
      <c r="I65" s="117">
        <f t="shared" si="6"/>
        <v>0.3</v>
      </c>
      <c r="J65" s="116">
        <f t="shared" si="10"/>
        <v>1746.3419999999999</v>
      </c>
      <c r="K65" s="118">
        <v>44179</v>
      </c>
      <c r="L65" s="119" t="s">
        <v>115</v>
      </c>
      <c r="M65" s="145"/>
      <c r="N65" s="229"/>
      <c r="O65" s="10"/>
    </row>
    <row r="66" spans="2:15" s="17" customFormat="1" ht="15" outlineLevel="1" x14ac:dyDescent="0.25">
      <c r="B66" s="188"/>
      <c r="C66" s="56"/>
      <c r="D66" s="146" t="s">
        <v>101</v>
      </c>
      <c r="E66" s="151" t="s">
        <v>7</v>
      </c>
      <c r="F66" s="134">
        <v>2</v>
      </c>
      <c r="G66" s="149">
        <v>621</v>
      </c>
      <c r="H66" s="137">
        <f t="shared" si="9"/>
        <v>1242</v>
      </c>
      <c r="I66" s="117">
        <f t="shared" si="6"/>
        <v>0.3</v>
      </c>
      <c r="J66" s="116">
        <f t="shared" si="10"/>
        <v>1614.6000000000001</v>
      </c>
      <c r="K66" s="118">
        <v>44182</v>
      </c>
      <c r="L66" s="215" t="s">
        <v>102</v>
      </c>
      <c r="M66" s="145"/>
      <c r="N66" s="229"/>
      <c r="O66" s="10"/>
    </row>
    <row r="67" spans="2:15" s="17" customFormat="1" ht="15" outlineLevel="1" x14ac:dyDescent="0.25">
      <c r="B67" s="188"/>
      <c r="C67" s="56"/>
      <c r="D67" s="146" t="s">
        <v>103</v>
      </c>
      <c r="E67" s="151" t="s">
        <v>7</v>
      </c>
      <c r="F67" s="134">
        <v>3</v>
      </c>
      <c r="G67" s="149">
        <v>415</v>
      </c>
      <c r="H67" s="137">
        <f t="shared" si="9"/>
        <v>1245</v>
      </c>
      <c r="I67" s="117">
        <f t="shared" si="6"/>
        <v>0.3</v>
      </c>
      <c r="J67" s="116">
        <f t="shared" si="10"/>
        <v>1618.5</v>
      </c>
      <c r="K67" s="118">
        <v>44183</v>
      </c>
      <c r="L67" s="215" t="s">
        <v>102</v>
      </c>
      <c r="M67" s="145"/>
      <c r="N67" s="229"/>
      <c r="O67" s="10"/>
    </row>
    <row r="68" spans="2:15" s="17" customFormat="1" ht="15" outlineLevel="1" x14ac:dyDescent="0.25">
      <c r="B68" s="188"/>
      <c r="C68" s="56"/>
      <c r="D68" s="146" t="s">
        <v>104</v>
      </c>
      <c r="E68" s="151" t="s">
        <v>7</v>
      </c>
      <c r="F68" s="134">
        <v>7</v>
      </c>
      <c r="G68" s="149">
        <v>1466</v>
      </c>
      <c r="H68" s="137">
        <f t="shared" si="9"/>
        <v>10262</v>
      </c>
      <c r="I68" s="117">
        <f t="shared" si="6"/>
        <v>0.3</v>
      </c>
      <c r="J68" s="116">
        <f t="shared" si="10"/>
        <v>13340.6</v>
      </c>
      <c r="K68" s="118">
        <v>44184</v>
      </c>
      <c r="L68" s="215" t="s">
        <v>102</v>
      </c>
      <c r="M68" s="145"/>
      <c r="N68" s="229"/>
      <c r="O68" s="10"/>
    </row>
    <row r="69" spans="2:15" s="17" customFormat="1" ht="30" outlineLevel="1" x14ac:dyDescent="0.25">
      <c r="B69" s="188"/>
      <c r="C69" s="56"/>
      <c r="D69" s="146" t="s">
        <v>105</v>
      </c>
      <c r="E69" s="151" t="s">
        <v>7</v>
      </c>
      <c r="F69" s="134">
        <v>4</v>
      </c>
      <c r="G69" s="149">
        <v>15</v>
      </c>
      <c r="H69" s="137">
        <f t="shared" si="9"/>
        <v>60</v>
      </c>
      <c r="I69" s="117">
        <f t="shared" si="6"/>
        <v>0.3</v>
      </c>
      <c r="J69" s="116">
        <f t="shared" si="10"/>
        <v>78</v>
      </c>
      <c r="K69" s="118">
        <v>44185</v>
      </c>
      <c r="L69" s="215" t="s">
        <v>102</v>
      </c>
      <c r="M69" s="145"/>
      <c r="N69" s="229"/>
      <c r="O69" s="10"/>
    </row>
    <row r="70" spans="2:15" s="17" customFormat="1" ht="15" outlineLevel="1" x14ac:dyDescent="0.25">
      <c r="B70" s="188"/>
      <c r="C70" s="56"/>
      <c r="D70" s="146" t="s">
        <v>106</v>
      </c>
      <c r="E70" s="151" t="s">
        <v>7</v>
      </c>
      <c r="F70" s="134">
        <v>12</v>
      </c>
      <c r="G70" s="149">
        <v>50</v>
      </c>
      <c r="H70" s="137">
        <f t="shared" si="9"/>
        <v>600</v>
      </c>
      <c r="I70" s="117">
        <f t="shared" si="6"/>
        <v>0.3</v>
      </c>
      <c r="J70" s="116">
        <f t="shared" si="10"/>
        <v>780</v>
      </c>
      <c r="K70" s="118">
        <v>44186</v>
      </c>
      <c r="L70" s="215" t="s">
        <v>102</v>
      </c>
      <c r="M70" s="145"/>
      <c r="N70" s="229"/>
      <c r="O70" s="10"/>
    </row>
    <row r="71" spans="2:15" s="17" customFormat="1" ht="15" outlineLevel="1" x14ac:dyDescent="0.25">
      <c r="B71" s="188"/>
      <c r="C71" s="56"/>
      <c r="D71" s="146" t="s">
        <v>107</v>
      </c>
      <c r="E71" s="151" t="s">
        <v>7</v>
      </c>
      <c r="F71" s="134">
        <v>7</v>
      </c>
      <c r="G71" s="149">
        <v>158</v>
      </c>
      <c r="H71" s="137">
        <f t="shared" si="9"/>
        <v>1106</v>
      </c>
      <c r="I71" s="117">
        <f t="shared" si="6"/>
        <v>0.3</v>
      </c>
      <c r="J71" s="116">
        <f t="shared" si="10"/>
        <v>1437.8</v>
      </c>
      <c r="K71" s="118">
        <v>44187</v>
      </c>
      <c r="L71" s="215" t="s">
        <v>102</v>
      </c>
      <c r="M71" s="145"/>
      <c r="N71" s="229"/>
      <c r="O71" s="10"/>
    </row>
    <row r="72" spans="2:15" s="17" customFormat="1" ht="15" outlineLevel="1" x14ac:dyDescent="0.25">
      <c r="B72" s="188"/>
      <c r="C72" s="56"/>
      <c r="D72" s="146" t="s">
        <v>108</v>
      </c>
      <c r="E72" s="151" t="s">
        <v>7</v>
      </c>
      <c r="F72" s="134">
        <v>6</v>
      </c>
      <c r="G72" s="149">
        <v>262</v>
      </c>
      <c r="H72" s="137">
        <f t="shared" si="9"/>
        <v>1572</v>
      </c>
      <c r="I72" s="117">
        <f t="shared" si="6"/>
        <v>0.3</v>
      </c>
      <c r="J72" s="116">
        <f t="shared" si="10"/>
        <v>2043.6000000000001</v>
      </c>
      <c r="K72" s="118">
        <v>44188</v>
      </c>
      <c r="L72" s="215" t="s">
        <v>102</v>
      </c>
      <c r="M72" s="145"/>
      <c r="N72" s="229"/>
      <c r="O72" s="10"/>
    </row>
    <row r="73" spans="2:15" s="17" customFormat="1" ht="15" outlineLevel="1" x14ac:dyDescent="0.25">
      <c r="B73" s="188"/>
      <c r="C73" s="56"/>
      <c r="D73" s="146" t="s">
        <v>109</v>
      </c>
      <c r="E73" s="151" t="s">
        <v>7</v>
      </c>
      <c r="F73" s="134">
        <v>8</v>
      </c>
      <c r="G73" s="149">
        <v>221</v>
      </c>
      <c r="H73" s="137">
        <f t="shared" si="9"/>
        <v>1768</v>
      </c>
      <c r="I73" s="117">
        <f t="shared" si="6"/>
        <v>0.3</v>
      </c>
      <c r="J73" s="116">
        <f t="shared" si="10"/>
        <v>2298.4</v>
      </c>
      <c r="K73" s="118">
        <v>44189</v>
      </c>
      <c r="L73" s="215" t="s">
        <v>102</v>
      </c>
      <c r="M73" s="145"/>
      <c r="N73" s="229"/>
      <c r="O73" s="10"/>
    </row>
    <row r="74" spans="2:15" s="17" customFormat="1" ht="15" outlineLevel="1" x14ac:dyDescent="0.25">
      <c r="B74" s="188"/>
      <c r="C74" s="56"/>
      <c r="D74" s="146" t="s">
        <v>110</v>
      </c>
      <c r="E74" s="151" t="s">
        <v>7</v>
      </c>
      <c r="F74" s="134">
        <v>14</v>
      </c>
      <c r="G74" s="149">
        <v>75</v>
      </c>
      <c r="H74" s="137">
        <f t="shared" si="9"/>
        <v>1050</v>
      </c>
      <c r="I74" s="117">
        <f t="shared" si="6"/>
        <v>0.3</v>
      </c>
      <c r="J74" s="116">
        <f t="shared" si="10"/>
        <v>1365</v>
      </c>
      <c r="K74" s="118">
        <v>44190</v>
      </c>
      <c r="L74" s="215" t="s">
        <v>102</v>
      </c>
      <c r="M74" s="145"/>
      <c r="N74" s="229"/>
      <c r="O74" s="10"/>
    </row>
    <row r="75" spans="2:15" s="17" customFormat="1" ht="15" outlineLevel="1" x14ac:dyDescent="0.25">
      <c r="B75" s="188"/>
      <c r="C75" s="56"/>
      <c r="D75" s="146" t="s">
        <v>111</v>
      </c>
      <c r="E75" s="151" t="s">
        <v>7</v>
      </c>
      <c r="F75" s="134">
        <v>5</v>
      </c>
      <c r="G75" s="149">
        <v>899</v>
      </c>
      <c r="H75" s="137">
        <f t="shared" si="9"/>
        <v>4495</v>
      </c>
      <c r="I75" s="117">
        <f t="shared" si="6"/>
        <v>0.3</v>
      </c>
      <c r="J75" s="116">
        <f t="shared" si="10"/>
        <v>5843.5</v>
      </c>
      <c r="K75" s="118">
        <v>44191</v>
      </c>
      <c r="L75" s="215" t="s">
        <v>102</v>
      </c>
      <c r="M75" s="145"/>
      <c r="N75" s="229"/>
      <c r="O75" s="10"/>
    </row>
    <row r="76" spans="2:15" s="17" customFormat="1" ht="15" outlineLevel="1" x14ac:dyDescent="0.25">
      <c r="B76" s="188"/>
      <c r="C76" s="56"/>
      <c r="D76" s="146" t="s">
        <v>112</v>
      </c>
      <c r="E76" s="151" t="s">
        <v>7</v>
      </c>
      <c r="F76" s="134">
        <v>2</v>
      </c>
      <c r="G76" s="149">
        <v>1167</v>
      </c>
      <c r="H76" s="137">
        <f t="shared" si="9"/>
        <v>2334</v>
      </c>
      <c r="I76" s="117">
        <f t="shared" si="6"/>
        <v>0.3</v>
      </c>
      <c r="J76" s="116">
        <f t="shared" si="10"/>
        <v>3034.2000000000003</v>
      </c>
      <c r="K76" s="118">
        <v>44192</v>
      </c>
      <c r="L76" s="215" t="s">
        <v>102</v>
      </c>
      <c r="M76" s="145"/>
      <c r="N76" s="229"/>
      <c r="O76" s="10"/>
    </row>
    <row r="77" spans="2:15" s="17" customFormat="1" ht="15" outlineLevel="1" x14ac:dyDescent="0.25">
      <c r="B77" s="188"/>
      <c r="C77" s="56"/>
      <c r="D77" s="146" t="s">
        <v>113</v>
      </c>
      <c r="E77" s="151" t="s">
        <v>7</v>
      </c>
      <c r="F77" s="134">
        <v>2</v>
      </c>
      <c r="G77" s="149">
        <v>155</v>
      </c>
      <c r="H77" s="137">
        <f t="shared" si="9"/>
        <v>310</v>
      </c>
      <c r="I77" s="117">
        <f t="shared" si="6"/>
        <v>0.3</v>
      </c>
      <c r="J77" s="116">
        <f t="shared" si="10"/>
        <v>403</v>
      </c>
      <c r="K77" s="118">
        <v>44193</v>
      </c>
      <c r="L77" s="215" t="s">
        <v>102</v>
      </c>
      <c r="M77" s="145"/>
      <c r="N77" s="229"/>
      <c r="O77" s="10"/>
    </row>
    <row r="78" spans="2:15" s="17" customFormat="1" ht="30" outlineLevel="1" x14ac:dyDescent="0.25">
      <c r="B78" s="188"/>
      <c r="C78" s="56"/>
      <c r="D78" s="146" t="s">
        <v>114</v>
      </c>
      <c r="E78" s="151" t="s">
        <v>7</v>
      </c>
      <c r="F78" s="134">
        <v>2</v>
      </c>
      <c r="G78" s="149">
        <v>464</v>
      </c>
      <c r="H78" s="137">
        <f t="shared" si="9"/>
        <v>928</v>
      </c>
      <c r="I78" s="117">
        <f t="shared" si="6"/>
        <v>0.3</v>
      </c>
      <c r="J78" s="116">
        <f t="shared" si="10"/>
        <v>1206.4000000000001</v>
      </c>
      <c r="K78" s="118">
        <v>44194</v>
      </c>
      <c r="L78" s="215" t="s">
        <v>102</v>
      </c>
      <c r="M78" s="145"/>
      <c r="N78" s="229"/>
      <c r="O78" s="10"/>
    </row>
    <row r="79" spans="2:15" s="17" customFormat="1" ht="45" outlineLevel="1" x14ac:dyDescent="0.25">
      <c r="B79" s="188"/>
      <c r="C79" s="56"/>
      <c r="D79" s="146" t="s">
        <v>116</v>
      </c>
      <c r="E79" s="151" t="s">
        <v>7</v>
      </c>
      <c r="F79" s="134">
        <v>3</v>
      </c>
      <c r="G79" s="149">
        <f>4.5*22.5</f>
        <v>101.25</v>
      </c>
      <c r="H79" s="137">
        <f t="shared" si="9"/>
        <v>303.75</v>
      </c>
      <c r="I79" s="117">
        <f t="shared" si="6"/>
        <v>0.3</v>
      </c>
      <c r="J79" s="116">
        <f t="shared" si="10"/>
        <v>394.875</v>
      </c>
      <c r="K79" s="118">
        <v>44183</v>
      </c>
      <c r="L79" s="119" t="s">
        <v>117</v>
      </c>
      <c r="M79" s="145"/>
      <c r="N79" s="229"/>
      <c r="O79" s="10"/>
    </row>
    <row r="80" spans="2:15" s="17" customFormat="1" ht="45" outlineLevel="1" x14ac:dyDescent="0.25">
      <c r="B80" s="188"/>
      <c r="C80" s="56"/>
      <c r="D80" s="146" t="s">
        <v>96</v>
      </c>
      <c r="E80" s="151" t="s">
        <v>7</v>
      </c>
      <c r="F80" s="134">
        <v>2</v>
      </c>
      <c r="G80" s="149">
        <f>2.85*22.05</f>
        <v>62.842500000000001</v>
      </c>
      <c r="H80" s="137">
        <f t="shared" si="9"/>
        <v>125.685</v>
      </c>
      <c r="I80" s="117">
        <f t="shared" si="6"/>
        <v>0.3</v>
      </c>
      <c r="J80" s="116">
        <f t="shared" si="10"/>
        <v>163.3905</v>
      </c>
      <c r="K80" s="118">
        <v>44178</v>
      </c>
      <c r="L80" s="119" t="s">
        <v>117</v>
      </c>
      <c r="M80" s="145"/>
      <c r="N80" s="229"/>
      <c r="O80" s="10"/>
    </row>
    <row r="81" spans="2:15" s="17" customFormat="1" ht="15" outlineLevel="1" x14ac:dyDescent="0.3">
      <c r="B81" s="188"/>
      <c r="C81" s="56"/>
      <c r="D81" s="57"/>
      <c r="E81" s="56"/>
      <c r="F81" s="45"/>
      <c r="G81" s="46"/>
      <c r="H81" s="58"/>
      <c r="I81" s="62"/>
      <c r="J81" s="46"/>
      <c r="K81" s="63"/>
      <c r="L81" s="56"/>
      <c r="M81" s="189"/>
      <c r="N81" s="229"/>
      <c r="O81" s="10"/>
    </row>
    <row r="82" spans="2:15" s="10" customFormat="1" ht="30" customHeight="1" x14ac:dyDescent="0.3">
      <c r="B82" s="184" t="s">
        <v>19</v>
      </c>
      <c r="C82" s="64"/>
      <c r="D82" s="157" t="s">
        <v>72</v>
      </c>
      <c r="E82" s="157"/>
      <c r="F82" s="65"/>
      <c r="G82" s="64"/>
      <c r="H82" s="66">
        <f>SUM(H84:H87)</f>
        <v>16957.192500000001</v>
      </c>
      <c r="I82" s="66"/>
      <c r="J82" s="66">
        <f>SUM(J84:J87)</f>
        <v>22044.35025</v>
      </c>
      <c r="K82" s="64"/>
      <c r="L82" s="64"/>
      <c r="M82" s="185"/>
      <c r="N82" s="233"/>
    </row>
    <row r="83" spans="2:15" s="23" customFormat="1" ht="15.6" x14ac:dyDescent="0.3">
      <c r="B83" s="186"/>
      <c r="C83" s="67"/>
      <c r="D83" s="68"/>
      <c r="E83" s="68"/>
      <c r="F83" s="69"/>
      <c r="G83" s="67"/>
      <c r="H83" s="70"/>
      <c r="I83" s="70"/>
      <c r="J83" s="70"/>
      <c r="K83" s="67"/>
      <c r="L83" s="67"/>
      <c r="M83" s="187"/>
      <c r="N83" s="233"/>
    </row>
    <row r="84" spans="2:15" s="10" customFormat="1" ht="60" x14ac:dyDescent="0.3">
      <c r="B84" s="186"/>
      <c r="C84" s="156"/>
      <c r="D84" s="222" t="s">
        <v>131</v>
      </c>
      <c r="E84" s="126" t="s">
        <v>6</v>
      </c>
      <c r="F84" s="134">
        <f>59.04-7.13</f>
        <v>51.91</v>
      </c>
      <c r="G84" s="165">
        <v>215</v>
      </c>
      <c r="H84" s="137">
        <f>G84*F84</f>
        <v>11160.65</v>
      </c>
      <c r="I84" s="117">
        <f>$K$7</f>
        <v>0.3</v>
      </c>
      <c r="J84" s="116">
        <f>H84*(1+I84)</f>
        <v>14508.844999999999</v>
      </c>
      <c r="K84" s="118"/>
      <c r="L84" s="119"/>
      <c r="M84" s="158"/>
      <c r="N84" s="236"/>
    </row>
    <row r="85" spans="2:15" s="10" customFormat="1" ht="75" x14ac:dyDescent="0.3">
      <c r="B85" s="186"/>
      <c r="C85" s="156"/>
      <c r="D85" s="222" t="s">
        <v>132</v>
      </c>
      <c r="E85" s="126" t="s">
        <v>6</v>
      </c>
      <c r="F85" s="134">
        <v>7.13</v>
      </c>
      <c r="G85" s="165">
        <v>215</v>
      </c>
      <c r="H85" s="137">
        <f>G85*F85</f>
        <v>1532.95</v>
      </c>
      <c r="I85" s="117">
        <f>$K$7</f>
        <v>0.3</v>
      </c>
      <c r="J85" s="116">
        <f>H85*(1+I85)</f>
        <v>1992.835</v>
      </c>
      <c r="K85" s="118"/>
      <c r="L85" s="119"/>
      <c r="M85" s="158"/>
      <c r="N85" s="236"/>
    </row>
    <row r="86" spans="2:15" s="10" customFormat="1" ht="45" x14ac:dyDescent="0.3">
      <c r="B86" s="186"/>
      <c r="C86" s="156"/>
      <c r="D86" s="222" t="s">
        <v>128</v>
      </c>
      <c r="E86" s="126" t="s">
        <v>6</v>
      </c>
      <c r="F86" s="134">
        <v>13.83</v>
      </c>
      <c r="G86" s="165">
        <v>84.75</v>
      </c>
      <c r="H86" s="137">
        <f>G86*F86</f>
        <v>1172.0925</v>
      </c>
      <c r="I86" s="117">
        <f>$K$7</f>
        <v>0.3</v>
      </c>
      <c r="J86" s="116">
        <f>H86*(1+I86)</f>
        <v>1523.7202500000001</v>
      </c>
      <c r="K86" s="118"/>
      <c r="L86" s="119"/>
      <c r="M86" s="158"/>
      <c r="N86" s="236"/>
    </row>
    <row r="87" spans="2:15" s="10" customFormat="1" ht="45" x14ac:dyDescent="0.3">
      <c r="B87" s="186"/>
      <c r="C87" s="156"/>
      <c r="D87" s="222" t="s">
        <v>129</v>
      </c>
      <c r="E87" s="126" t="s">
        <v>6</v>
      </c>
      <c r="F87" s="134">
        <v>27.48</v>
      </c>
      <c r="G87" s="165">
        <v>112.5</v>
      </c>
      <c r="H87" s="137">
        <f>G87*F87</f>
        <v>3091.5</v>
      </c>
      <c r="I87" s="117">
        <f>$K$7</f>
        <v>0.3</v>
      </c>
      <c r="J87" s="116">
        <f>H87*(1+I87)</f>
        <v>4018.9500000000003</v>
      </c>
      <c r="K87" s="118"/>
      <c r="L87" s="119"/>
      <c r="M87" s="158"/>
      <c r="N87" s="236" t="s">
        <v>153</v>
      </c>
    </row>
    <row r="88" spans="2:15" s="10" customFormat="1" ht="15.6" x14ac:dyDescent="0.3">
      <c r="B88" s="186"/>
      <c r="C88" s="67"/>
      <c r="D88" s="52"/>
      <c r="E88" s="53"/>
      <c r="F88" s="54"/>
      <c r="G88" s="67"/>
      <c r="H88" s="70"/>
      <c r="I88" s="70"/>
      <c r="J88" s="70"/>
      <c r="K88" s="67"/>
      <c r="L88" s="67"/>
      <c r="M88" s="187"/>
      <c r="N88" s="233"/>
    </row>
    <row r="89" spans="2:15" s="10" customFormat="1" ht="15.6" x14ac:dyDescent="0.3">
      <c r="B89" s="184" t="s">
        <v>20</v>
      </c>
      <c r="C89" s="64"/>
      <c r="D89" s="157" t="s">
        <v>121</v>
      </c>
      <c r="E89" s="157"/>
      <c r="F89" s="65"/>
      <c r="G89" s="64"/>
      <c r="H89" s="66">
        <f>SUM(H91:H98)</f>
        <v>50658.371499999994</v>
      </c>
      <c r="I89" s="66"/>
      <c r="J89" s="66">
        <f>SUM(J91:J98)</f>
        <v>65855.882949999999</v>
      </c>
      <c r="K89" s="64"/>
      <c r="L89" s="64"/>
      <c r="M89" s="185"/>
      <c r="N89" s="233"/>
    </row>
    <row r="90" spans="2:15" s="10" customFormat="1" ht="15.6" x14ac:dyDescent="0.3">
      <c r="B90" s="186"/>
      <c r="C90" s="67"/>
      <c r="D90" s="68"/>
      <c r="E90" s="68"/>
      <c r="F90" s="69"/>
      <c r="G90" s="67"/>
      <c r="H90" s="70"/>
      <c r="I90" s="70"/>
      <c r="J90" s="70"/>
      <c r="K90" s="67"/>
      <c r="L90" s="67"/>
      <c r="M90" s="187"/>
      <c r="N90" s="233"/>
    </row>
    <row r="91" spans="2:15" s="10" customFormat="1" ht="60" x14ac:dyDescent="0.3">
      <c r="B91" s="186"/>
      <c r="C91" s="156"/>
      <c r="D91" s="222" t="s">
        <v>124</v>
      </c>
      <c r="E91" s="126" t="s">
        <v>6</v>
      </c>
      <c r="F91" s="134">
        <v>82.32</v>
      </c>
      <c r="G91" s="165">
        <v>245</v>
      </c>
      <c r="H91" s="137">
        <f>G91*F91</f>
        <v>20168.399999999998</v>
      </c>
      <c r="I91" s="117">
        <f t="shared" ref="I91:I98" si="11">$K$7</f>
        <v>0.3</v>
      </c>
      <c r="J91" s="116">
        <f t="shared" ref="J91:J98" si="12">H91*(1+I91)</f>
        <v>26218.92</v>
      </c>
      <c r="K91" s="118"/>
      <c r="L91" s="119"/>
      <c r="M91" s="158"/>
      <c r="N91" s="236"/>
    </row>
    <row r="92" spans="2:15" s="10" customFormat="1" ht="60" x14ac:dyDescent="0.3">
      <c r="B92" s="186"/>
      <c r="C92" s="156"/>
      <c r="D92" s="222" t="s">
        <v>123</v>
      </c>
      <c r="E92" s="126" t="s">
        <v>6</v>
      </c>
      <c r="F92" s="134">
        <v>62</v>
      </c>
      <c r="G92" s="165">
        <v>215</v>
      </c>
      <c r="H92" s="137">
        <f>G92*F92</f>
        <v>13330</v>
      </c>
      <c r="I92" s="117">
        <f t="shared" si="11"/>
        <v>0.3</v>
      </c>
      <c r="J92" s="116">
        <f t="shared" si="12"/>
        <v>17329</v>
      </c>
      <c r="K92" s="118"/>
      <c r="L92" s="119"/>
      <c r="M92" s="158"/>
      <c r="N92" s="233"/>
    </row>
    <row r="93" spans="2:15" s="10" customFormat="1" ht="45" x14ac:dyDescent="0.3">
      <c r="B93" s="186"/>
      <c r="C93" s="156"/>
      <c r="D93" s="222" t="s">
        <v>125</v>
      </c>
      <c r="E93" s="126" t="s">
        <v>6</v>
      </c>
      <c r="F93" s="213">
        <v>10.65</v>
      </c>
      <c r="G93" s="165">
        <v>84.75</v>
      </c>
      <c r="H93" s="137">
        <f>G93*F93</f>
        <v>902.58749999999998</v>
      </c>
      <c r="I93" s="117">
        <f t="shared" si="11"/>
        <v>0.3</v>
      </c>
      <c r="J93" s="116">
        <f t="shared" si="12"/>
        <v>1173.36375</v>
      </c>
      <c r="K93" s="118">
        <v>44179</v>
      </c>
      <c r="L93" s="119" t="s">
        <v>62</v>
      </c>
      <c r="M93" s="136">
        <v>96114</v>
      </c>
      <c r="N93" s="233"/>
    </row>
    <row r="94" spans="2:15" s="10" customFormat="1" ht="45" x14ac:dyDescent="0.3">
      <c r="B94" s="186"/>
      <c r="C94" s="156"/>
      <c r="D94" s="222" t="s">
        <v>126</v>
      </c>
      <c r="E94" s="126" t="s">
        <v>6</v>
      </c>
      <c r="F94" s="134">
        <v>91.49</v>
      </c>
      <c r="G94" s="126">
        <v>112.5</v>
      </c>
      <c r="H94" s="137">
        <f>G94*F94</f>
        <v>10292.625</v>
      </c>
      <c r="I94" s="117">
        <f t="shared" si="11"/>
        <v>0.3</v>
      </c>
      <c r="J94" s="116">
        <f t="shared" si="12"/>
        <v>13380.4125</v>
      </c>
      <c r="K94" s="156"/>
      <c r="L94" s="221"/>
      <c r="M94" s="220"/>
      <c r="N94" s="236" t="s">
        <v>136</v>
      </c>
    </row>
    <row r="95" spans="2:15" s="10" customFormat="1" ht="45" x14ac:dyDescent="0.3">
      <c r="B95" s="186"/>
      <c r="C95" s="156"/>
      <c r="D95" s="223" t="s">
        <v>127</v>
      </c>
      <c r="E95" s="126" t="s">
        <v>6</v>
      </c>
      <c r="F95" s="134">
        <v>19.149999999999999</v>
      </c>
      <c r="G95" s="126">
        <v>112.5</v>
      </c>
      <c r="H95" s="137">
        <f>G95*F95</f>
        <v>2154.375</v>
      </c>
      <c r="I95" s="117">
        <f t="shared" si="11"/>
        <v>0.3</v>
      </c>
      <c r="J95" s="116">
        <f t="shared" si="12"/>
        <v>2800.6875</v>
      </c>
      <c r="K95" s="156"/>
      <c r="L95" s="221"/>
      <c r="M95" s="220"/>
      <c r="N95" s="233"/>
    </row>
    <row r="96" spans="2:15" s="10" customFormat="1" ht="30" x14ac:dyDescent="0.3">
      <c r="B96" s="186"/>
      <c r="C96" s="67"/>
      <c r="D96" s="133" t="s">
        <v>59</v>
      </c>
      <c r="E96" s="126" t="s">
        <v>7</v>
      </c>
      <c r="F96" s="134">
        <v>4</v>
      </c>
      <c r="G96" s="115">
        <v>670.05</v>
      </c>
      <c r="H96" s="115">
        <f>F96*G96</f>
        <v>2680.2</v>
      </c>
      <c r="I96" s="117">
        <f t="shared" si="11"/>
        <v>0.3</v>
      </c>
      <c r="J96" s="116">
        <f t="shared" si="12"/>
        <v>3484.2599999999998</v>
      </c>
      <c r="K96" s="118">
        <v>44190</v>
      </c>
      <c r="L96" s="119" t="s">
        <v>62</v>
      </c>
      <c r="M96" s="120">
        <v>90798</v>
      </c>
      <c r="N96" s="233"/>
    </row>
    <row r="97" spans="2:14" s="10" customFormat="1" ht="30" x14ac:dyDescent="0.3">
      <c r="B97" s="186"/>
      <c r="C97" s="67"/>
      <c r="D97" s="133" t="s">
        <v>60</v>
      </c>
      <c r="E97" s="126" t="s">
        <v>6</v>
      </c>
      <c r="F97" s="134">
        <v>2.6</v>
      </c>
      <c r="G97" s="115">
        <v>313.94</v>
      </c>
      <c r="H97" s="115">
        <f>F97*G97</f>
        <v>816.24400000000003</v>
      </c>
      <c r="I97" s="117">
        <f t="shared" si="11"/>
        <v>0.3</v>
      </c>
      <c r="J97" s="116">
        <f t="shared" si="12"/>
        <v>1061.1172000000001</v>
      </c>
      <c r="K97" s="118">
        <v>44188</v>
      </c>
      <c r="L97" s="119" t="s">
        <v>62</v>
      </c>
      <c r="M97" s="120">
        <v>100674</v>
      </c>
      <c r="N97" s="233"/>
    </row>
    <row r="98" spans="2:14" s="10" customFormat="1" ht="30" x14ac:dyDescent="0.3">
      <c r="B98" s="186"/>
      <c r="C98" s="67"/>
      <c r="D98" s="133" t="s">
        <v>61</v>
      </c>
      <c r="E98" s="126" t="s">
        <v>6</v>
      </c>
      <c r="F98" s="134">
        <v>1</v>
      </c>
      <c r="G98" s="115">
        <v>313.94</v>
      </c>
      <c r="H98" s="115">
        <f>F98*G98</f>
        <v>313.94</v>
      </c>
      <c r="I98" s="117">
        <f t="shared" si="11"/>
        <v>0.3</v>
      </c>
      <c r="J98" s="116">
        <f t="shared" si="12"/>
        <v>408.12200000000001</v>
      </c>
      <c r="K98" s="118">
        <v>44189</v>
      </c>
      <c r="L98" s="119" t="s">
        <v>62</v>
      </c>
      <c r="M98" s="120">
        <v>100674</v>
      </c>
      <c r="N98" s="233"/>
    </row>
    <row r="99" spans="2:14" s="10" customFormat="1" ht="15.6" x14ac:dyDescent="0.3">
      <c r="B99" s="186"/>
      <c r="C99" s="67"/>
      <c r="D99" s="52"/>
      <c r="E99" s="53"/>
      <c r="F99" s="54"/>
      <c r="G99" s="67"/>
      <c r="H99" s="70"/>
      <c r="I99" s="70"/>
      <c r="J99" s="70"/>
      <c r="K99" s="67"/>
      <c r="L99" s="67"/>
      <c r="M99" s="187"/>
      <c r="N99" s="233"/>
    </row>
    <row r="100" spans="2:14" s="10" customFormat="1" ht="15.6" x14ac:dyDescent="0.3">
      <c r="B100" s="184" t="s">
        <v>21</v>
      </c>
      <c r="C100" s="64"/>
      <c r="D100" s="157" t="s">
        <v>33</v>
      </c>
      <c r="E100" s="157"/>
      <c r="F100" s="65"/>
      <c r="G100" s="64"/>
      <c r="H100" s="66">
        <f>SUM(H102:H109)</f>
        <v>4683.4903999999997</v>
      </c>
      <c r="I100" s="66"/>
      <c r="J100" s="66">
        <f>SUM(J102:J109)</f>
        <v>6088.5375200000008</v>
      </c>
      <c r="K100" s="64"/>
      <c r="L100" s="64"/>
      <c r="M100" s="185"/>
      <c r="N100" s="233"/>
    </row>
    <row r="101" spans="2:14" s="23" customFormat="1" ht="15.6" x14ac:dyDescent="0.3">
      <c r="B101" s="186"/>
      <c r="C101" s="67"/>
      <c r="D101" s="68"/>
      <c r="E101" s="68"/>
      <c r="F101" s="69"/>
      <c r="G101" s="67"/>
      <c r="H101" s="70"/>
      <c r="I101" s="70"/>
      <c r="J101" s="70"/>
      <c r="K101" s="67"/>
      <c r="L101" s="67"/>
      <c r="M101" s="187"/>
      <c r="N101" s="233"/>
    </row>
    <row r="102" spans="2:14" s="10" customFormat="1" ht="30" x14ac:dyDescent="0.3">
      <c r="B102" s="186"/>
      <c r="C102" s="67"/>
      <c r="D102" s="121" t="s">
        <v>43</v>
      </c>
      <c r="E102" s="126" t="s">
        <v>6</v>
      </c>
      <c r="F102" s="134">
        <v>82.32</v>
      </c>
      <c r="G102" s="115">
        <v>2.37</v>
      </c>
      <c r="H102" s="135">
        <f t="shared" ref="H102:H107" si="13">F102*G102</f>
        <v>195.0984</v>
      </c>
      <c r="I102" s="117">
        <f t="shared" ref="I102:I108" si="14">$K$7</f>
        <v>0.3</v>
      </c>
      <c r="J102" s="116">
        <f t="shared" ref="J102:J107" si="15">H102*(1+I102)</f>
        <v>253.62792000000002</v>
      </c>
      <c r="K102" s="118">
        <v>44168</v>
      </c>
      <c r="L102" s="119" t="s">
        <v>62</v>
      </c>
      <c r="M102" s="120">
        <v>88485</v>
      </c>
      <c r="N102" s="233"/>
    </row>
    <row r="103" spans="2:14" s="10" customFormat="1" ht="30" x14ac:dyDescent="0.3">
      <c r="B103" s="186"/>
      <c r="C103" s="67"/>
      <c r="D103" s="121" t="s">
        <v>44</v>
      </c>
      <c r="E103" s="126" t="s">
        <v>6</v>
      </c>
      <c r="F103" s="134">
        <v>43.79</v>
      </c>
      <c r="G103" s="115">
        <v>2.77</v>
      </c>
      <c r="H103" s="135">
        <f t="shared" si="13"/>
        <v>121.2983</v>
      </c>
      <c r="I103" s="117">
        <f t="shared" si="14"/>
        <v>0.3</v>
      </c>
      <c r="J103" s="116">
        <f t="shared" si="15"/>
        <v>157.68779000000001</v>
      </c>
      <c r="K103" s="118">
        <v>44169</v>
      </c>
      <c r="L103" s="119" t="s">
        <v>62</v>
      </c>
      <c r="M103" s="120">
        <v>88484</v>
      </c>
      <c r="N103" s="233"/>
    </row>
    <row r="104" spans="2:14" s="10" customFormat="1" ht="30" x14ac:dyDescent="0.3">
      <c r="B104" s="186"/>
      <c r="C104" s="67"/>
      <c r="D104" s="121" t="s">
        <v>10</v>
      </c>
      <c r="E104" s="126" t="s">
        <v>6</v>
      </c>
      <c r="F104" s="134">
        <v>82.32</v>
      </c>
      <c r="G104" s="115">
        <v>14.64</v>
      </c>
      <c r="H104" s="135">
        <f t="shared" si="13"/>
        <v>1205.1648</v>
      </c>
      <c r="I104" s="117">
        <f t="shared" si="14"/>
        <v>0.3</v>
      </c>
      <c r="J104" s="116">
        <f t="shared" si="15"/>
        <v>1566.71424</v>
      </c>
      <c r="K104" s="118">
        <v>44170</v>
      </c>
      <c r="L104" s="119" t="s">
        <v>62</v>
      </c>
      <c r="M104" s="120">
        <v>88497</v>
      </c>
      <c r="N104" s="233"/>
    </row>
    <row r="105" spans="2:14" s="10" customFormat="1" ht="30" x14ac:dyDescent="0.3">
      <c r="B105" s="186"/>
      <c r="C105" s="67"/>
      <c r="D105" s="121" t="s">
        <v>45</v>
      </c>
      <c r="E105" s="126" t="s">
        <v>6</v>
      </c>
      <c r="F105" s="134">
        <v>43.79</v>
      </c>
      <c r="G105" s="115">
        <v>26.64</v>
      </c>
      <c r="H105" s="135">
        <f t="shared" si="13"/>
        <v>1166.5655999999999</v>
      </c>
      <c r="I105" s="117">
        <f t="shared" si="14"/>
        <v>0.3</v>
      </c>
      <c r="J105" s="116">
        <f t="shared" si="15"/>
        <v>1516.5352799999998</v>
      </c>
      <c r="K105" s="118">
        <v>44171</v>
      </c>
      <c r="L105" s="119" t="s">
        <v>62</v>
      </c>
      <c r="M105" s="120">
        <v>88496</v>
      </c>
      <c r="N105" s="233"/>
    </row>
    <row r="106" spans="2:14" s="10" customFormat="1" ht="30" x14ac:dyDescent="0.3">
      <c r="B106" s="186"/>
      <c r="C106" s="67"/>
      <c r="D106" s="121" t="s">
        <v>46</v>
      </c>
      <c r="E106" s="126" t="s">
        <v>6</v>
      </c>
      <c r="F106" s="134">
        <v>82.32</v>
      </c>
      <c r="G106" s="115">
        <v>13.02</v>
      </c>
      <c r="H106" s="135">
        <f t="shared" si="13"/>
        <v>1071.8063999999999</v>
      </c>
      <c r="I106" s="117">
        <f t="shared" si="14"/>
        <v>0.3</v>
      </c>
      <c r="J106" s="116">
        <f t="shared" si="15"/>
        <v>1393.3483200000001</v>
      </c>
      <c r="K106" s="118">
        <v>44172</v>
      </c>
      <c r="L106" s="119" t="s">
        <v>62</v>
      </c>
      <c r="M106" s="120">
        <v>88489</v>
      </c>
      <c r="N106" s="236" t="s">
        <v>137</v>
      </c>
    </row>
    <row r="107" spans="2:14" s="10" customFormat="1" ht="30" x14ac:dyDescent="0.3">
      <c r="B107" s="186"/>
      <c r="C107" s="67"/>
      <c r="D107" s="121" t="s">
        <v>47</v>
      </c>
      <c r="E107" s="126" t="s">
        <v>6</v>
      </c>
      <c r="F107" s="134">
        <v>43.79</v>
      </c>
      <c r="G107" s="115">
        <v>14.91</v>
      </c>
      <c r="H107" s="135">
        <f t="shared" si="13"/>
        <v>652.90890000000002</v>
      </c>
      <c r="I107" s="117">
        <f t="shared" si="14"/>
        <v>0.3</v>
      </c>
      <c r="J107" s="116">
        <f t="shared" si="15"/>
        <v>848.7815700000001</v>
      </c>
      <c r="K107" s="118">
        <v>44173</v>
      </c>
      <c r="L107" s="119" t="s">
        <v>62</v>
      </c>
      <c r="M107" s="120">
        <v>88488</v>
      </c>
      <c r="N107" s="236" t="s">
        <v>137</v>
      </c>
    </row>
    <row r="108" spans="2:14" s="10" customFormat="1" ht="30" x14ac:dyDescent="0.3">
      <c r="B108" s="186"/>
      <c r="C108" s="67"/>
      <c r="D108" s="121" t="s">
        <v>48</v>
      </c>
      <c r="E108" s="139" t="s">
        <v>6</v>
      </c>
      <c r="F108" s="134">
        <v>10.08</v>
      </c>
      <c r="G108" s="115">
        <v>26.85</v>
      </c>
      <c r="H108" s="135">
        <f>F108*G108</f>
        <v>270.64800000000002</v>
      </c>
      <c r="I108" s="117">
        <f t="shared" si="14"/>
        <v>0.3</v>
      </c>
      <c r="J108" s="116">
        <f>H108*(1+I108)</f>
        <v>351.84240000000005</v>
      </c>
      <c r="K108" s="118">
        <v>44174</v>
      </c>
      <c r="L108" s="119" t="s">
        <v>62</v>
      </c>
      <c r="M108" s="120" t="s">
        <v>49</v>
      </c>
      <c r="N108" s="236" t="s">
        <v>137</v>
      </c>
    </row>
    <row r="109" spans="2:14" s="10" customFormat="1" ht="15.6" x14ac:dyDescent="0.3">
      <c r="B109" s="186"/>
      <c r="C109" s="67"/>
      <c r="D109" s="52"/>
      <c r="E109" s="53"/>
      <c r="F109" s="54"/>
      <c r="G109" s="55"/>
      <c r="H109" s="55"/>
      <c r="I109" s="42"/>
      <c r="J109" s="40"/>
      <c r="K109" s="76"/>
      <c r="L109" s="71"/>
      <c r="M109" s="192"/>
      <c r="N109" s="233"/>
    </row>
    <row r="110" spans="2:14" s="10" customFormat="1" ht="15.6" outlineLevel="1" x14ac:dyDescent="0.3">
      <c r="B110" s="193" t="s">
        <v>122</v>
      </c>
      <c r="C110" s="77"/>
      <c r="D110" s="78" t="s">
        <v>73</v>
      </c>
      <c r="E110" s="78"/>
      <c r="F110" s="79"/>
      <c r="G110" s="77"/>
      <c r="H110" s="80">
        <f>SUM(H112:H113)</f>
        <v>104.25999999999999</v>
      </c>
      <c r="I110" s="81"/>
      <c r="J110" s="80">
        <f>SUM(J112:J113)</f>
        <v>135.53800000000001</v>
      </c>
      <c r="K110" s="77"/>
      <c r="L110" s="77"/>
      <c r="M110" s="194"/>
      <c r="N110" s="229"/>
    </row>
    <row r="111" spans="2:14" s="23" customFormat="1" ht="15.6" outlineLevel="1" x14ac:dyDescent="0.3">
      <c r="B111" s="186"/>
      <c r="C111" s="67"/>
      <c r="D111" s="167"/>
      <c r="E111" s="167"/>
      <c r="F111" s="168"/>
      <c r="G111" s="169"/>
      <c r="H111" s="170"/>
      <c r="I111" s="171"/>
      <c r="J111" s="170"/>
      <c r="K111" s="172"/>
      <c r="L111" s="169"/>
      <c r="M111" s="196"/>
      <c r="N111" s="236" t="s">
        <v>138</v>
      </c>
    </row>
    <row r="112" spans="2:14" s="10" customFormat="1" ht="15.6" outlineLevel="1" x14ac:dyDescent="0.3">
      <c r="B112" s="195"/>
      <c r="C112" s="67"/>
      <c r="D112" s="146" t="s">
        <v>74</v>
      </c>
      <c r="E112" s="153" t="s">
        <v>78</v>
      </c>
      <c r="F112" s="134">
        <v>10</v>
      </c>
      <c r="G112" s="137">
        <v>4.01</v>
      </c>
      <c r="H112" s="137">
        <f>G112*F112</f>
        <v>40.099999999999994</v>
      </c>
      <c r="I112" s="117">
        <f>$K$7</f>
        <v>0.3</v>
      </c>
      <c r="J112" s="116">
        <f>H112*(1+I112)</f>
        <v>52.129999999999995</v>
      </c>
      <c r="K112" s="118">
        <v>44184</v>
      </c>
      <c r="L112" s="119" t="s">
        <v>62</v>
      </c>
      <c r="M112" s="158">
        <v>99603</v>
      </c>
      <c r="N112" s="229"/>
    </row>
    <row r="113" spans="2:14" s="10" customFormat="1" ht="15.6" outlineLevel="1" x14ac:dyDescent="0.3">
      <c r="B113" s="195"/>
      <c r="C113" s="67"/>
      <c r="D113" s="146" t="s">
        <v>75</v>
      </c>
      <c r="E113" s="153" t="s">
        <v>78</v>
      </c>
      <c r="F113" s="134">
        <v>16</v>
      </c>
      <c r="G113" s="137">
        <v>4.01</v>
      </c>
      <c r="H113" s="137">
        <f>G113*F113</f>
        <v>64.16</v>
      </c>
      <c r="I113" s="117">
        <f>$K$7</f>
        <v>0.3</v>
      </c>
      <c r="J113" s="116">
        <f>H113*(1+I113)</f>
        <v>83.408000000000001</v>
      </c>
      <c r="K113" s="118">
        <v>44184</v>
      </c>
      <c r="L113" s="119" t="s">
        <v>62</v>
      </c>
      <c r="M113" s="158">
        <v>99603</v>
      </c>
      <c r="N113" s="229"/>
    </row>
    <row r="114" spans="2:14" s="17" customFormat="1" ht="15.6" outlineLevel="1" x14ac:dyDescent="0.3">
      <c r="B114" s="197"/>
      <c r="C114" s="82"/>
      <c r="D114" s="160"/>
      <c r="E114" s="155"/>
      <c r="F114" s="154"/>
      <c r="G114" s="161"/>
      <c r="H114" s="161"/>
      <c r="I114" s="162"/>
      <c r="J114" s="163"/>
      <c r="K114" s="173"/>
      <c r="L114" s="166"/>
      <c r="M114" s="198"/>
      <c r="N114" s="232"/>
    </row>
    <row r="115" spans="2:14" s="6" customFormat="1" ht="16.2" thickBot="1" x14ac:dyDescent="0.35">
      <c r="B115" s="199"/>
      <c r="C115" s="200"/>
      <c r="D115" s="201"/>
      <c r="E115" s="202"/>
      <c r="F115" s="203"/>
      <c r="G115" s="204"/>
      <c r="H115" s="204"/>
      <c r="I115" s="205"/>
      <c r="J115" s="204"/>
      <c r="K115" s="206"/>
      <c r="L115" s="202"/>
      <c r="M115" s="207"/>
      <c r="N115" s="234"/>
    </row>
    <row r="116" spans="2:14" s="6" customFormat="1" x14ac:dyDescent="0.3">
      <c r="B116" s="7"/>
      <c r="C116" s="7"/>
      <c r="D116" s="8"/>
      <c r="E116" s="9"/>
      <c r="F116" s="25"/>
      <c r="G116" s="20"/>
      <c r="H116" s="20"/>
      <c r="I116" s="19"/>
      <c r="J116" s="20"/>
      <c r="K116" s="4"/>
      <c r="L116" s="9"/>
      <c r="M116" s="13"/>
      <c r="N116" s="234"/>
    </row>
    <row r="117" spans="2:14" s="6" customFormat="1" ht="15" thickBot="1" x14ac:dyDescent="0.35">
      <c r="B117" s="7"/>
      <c r="C117" s="7"/>
      <c r="D117" s="8"/>
      <c r="E117" s="9"/>
      <c r="F117" s="25"/>
      <c r="G117" s="20"/>
      <c r="H117" s="20"/>
      <c r="I117" s="19"/>
      <c r="J117" s="20"/>
      <c r="K117" s="4"/>
      <c r="L117" s="9"/>
      <c r="M117" s="13"/>
      <c r="N117" s="234"/>
    </row>
    <row r="118" spans="2:14" s="6" customFormat="1" ht="15.6" x14ac:dyDescent="0.3">
      <c r="B118" s="7"/>
      <c r="C118" s="7"/>
      <c r="D118" s="2"/>
      <c r="E118" s="1"/>
      <c r="F118" s="26"/>
      <c r="G118" s="21"/>
      <c r="H118" s="21"/>
      <c r="I118" s="22"/>
      <c r="J118" s="21"/>
      <c r="K118" s="279" t="s">
        <v>30</v>
      </c>
      <c r="L118" s="280"/>
      <c r="N118" s="234"/>
    </row>
    <row r="119" spans="2:14" ht="15.6" x14ac:dyDescent="0.3">
      <c r="K119" s="277" t="s">
        <v>55</v>
      </c>
      <c r="L119" s="278"/>
    </row>
    <row r="120" spans="2:14" ht="15" x14ac:dyDescent="0.25">
      <c r="K120" s="98" t="s">
        <v>29</v>
      </c>
      <c r="L120" s="99">
        <f>G6</f>
        <v>205528.12558500006</v>
      </c>
    </row>
    <row r="121" spans="2:14" ht="15.6" thickBot="1" x14ac:dyDescent="0.3">
      <c r="K121" s="100" t="s">
        <v>28</v>
      </c>
      <c r="L121" s="101">
        <f>G7</f>
        <v>267186.56326049985</v>
      </c>
    </row>
  </sheetData>
  <autoFilter ref="A13:O115"/>
  <mergeCells count="11">
    <mergeCell ref="K119:L119"/>
    <mergeCell ref="K118:L118"/>
    <mergeCell ref="K11:M11"/>
    <mergeCell ref="L12:M12"/>
    <mergeCell ref="B2:M2"/>
    <mergeCell ref="F5:G5"/>
    <mergeCell ref="F4:G4"/>
    <mergeCell ref="J4:M4"/>
    <mergeCell ref="B9:M9"/>
    <mergeCell ref="B8:C8"/>
    <mergeCell ref="B4:C5"/>
  </mergeCells>
  <phoneticPr fontId="12" type="noConversion"/>
  <printOptions horizontalCentered="1"/>
  <pageMargins left="0" right="0" top="0" bottom="0" header="0.31496062992125984" footer="0.31496062992125984"/>
  <pageSetup paperSize="9" scale="59" fitToHeight="10" orientation="landscape" horizontalDpi="4294967293" verticalDpi="4294967293" r:id="rId1"/>
  <headerFooter alignWithMargins="0"/>
  <rowBreaks count="1" manualBreakCount="1">
    <brk id="47" min="1" max="1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B1:L52"/>
  <sheetViews>
    <sheetView showGridLines="0" tabSelected="1" zoomScaleNormal="100" zoomScaleSheetLayoutView="100" workbookViewId="0">
      <selection activeCell="B9" sqref="B9:D9"/>
    </sheetView>
  </sheetViews>
  <sheetFormatPr defaultColWidth="9.109375" defaultRowHeight="14.4" x14ac:dyDescent="0.3"/>
  <cols>
    <col min="1" max="1" width="5.6640625" customWidth="1"/>
    <col min="2" max="2" width="6.88671875" customWidth="1"/>
    <col min="3" max="3" width="62.88671875" customWidth="1"/>
    <col min="4" max="4" width="35.6640625" customWidth="1"/>
    <col min="5" max="5" width="5.6640625" customWidth="1"/>
    <col min="7" max="7" width="9.88671875" bestFit="1" customWidth="1"/>
  </cols>
  <sheetData>
    <row r="1" spans="2:7" ht="15" thickBot="1" x14ac:dyDescent="0.35"/>
    <row r="2" spans="2:7" x14ac:dyDescent="0.3">
      <c r="B2" s="238"/>
      <c r="C2" s="239"/>
      <c r="D2" s="240"/>
    </row>
    <row r="3" spans="2:7" x14ac:dyDescent="0.3">
      <c r="B3" s="241"/>
      <c r="C3" s="269"/>
      <c r="D3" s="242"/>
    </row>
    <row r="4" spans="2:7" x14ac:dyDescent="0.3">
      <c r="B4" s="241"/>
      <c r="C4" s="269"/>
      <c r="D4" s="242"/>
    </row>
    <row r="5" spans="2:7" x14ac:dyDescent="0.3">
      <c r="B5" s="241"/>
      <c r="C5" s="269"/>
      <c r="D5" s="242"/>
    </row>
    <row r="6" spans="2:7" x14ac:dyDescent="0.3">
      <c r="B6" s="308" t="s">
        <v>184</v>
      </c>
      <c r="C6" s="309"/>
      <c r="D6" s="310"/>
    </row>
    <row r="7" spans="2:7" x14ac:dyDescent="0.3">
      <c r="B7" s="311" t="s">
        <v>182</v>
      </c>
      <c r="C7" s="312"/>
      <c r="D7" s="313"/>
    </row>
    <row r="8" spans="2:7" x14ac:dyDescent="0.3">
      <c r="B8" s="311" t="s">
        <v>181</v>
      </c>
      <c r="C8" s="312"/>
      <c r="D8" s="313"/>
    </row>
    <row r="9" spans="2:7" x14ac:dyDescent="0.3">
      <c r="B9" s="311" t="s">
        <v>183</v>
      </c>
      <c r="C9" s="312"/>
      <c r="D9" s="313"/>
    </row>
    <row r="10" spans="2:7" ht="13.5" customHeight="1" thickBot="1" x14ac:dyDescent="0.35">
      <c r="B10" s="243"/>
      <c r="C10" s="244"/>
      <c r="D10" s="245"/>
    </row>
    <row r="11" spans="2:7" ht="18.600000000000001" thickBot="1" x14ac:dyDescent="0.4">
      <c r="B11" s="314" t="s">
        <v>157</v>
      </c>
      <c r="C11" s="315"/>
      <c r="D11" s="316"/>
    </row>
    <row r="12" spans="2:7" x14ac:dyDescent="0.3">
      <c r="B12" s="300" t="s">
        <v>158</v>
      </c>
      <c r="C12" s="301"/>
      <c r="D12" s="246" t="s">
        <v>159</v>
      </c>
    </row>
    <row r="13" spans="2:7" x14ac:dyDescent="0.3">
      <c r="B13" s="302"/>
      <c r="C13" s="303"/>
      <c r="D13" s="247"/>
      <c r="F13" s="260"/>
    </row>
    <row r="14" spans="2:7" x14ac:dyDescent="0.3">
      <c r="B14" s="304"/>
      <c r="C14" s="305"/>
      <c r="D14" s="246" t="s">
        <v>11</v>
      </c>
      <c r="F14" s="260"/>
    </row>
    <row r="15" spans="2:7" x14ac:dyDescent="0.3">
      <c r="B15" s="248" t="s">
        <v>160</v>
      </c>
      <c r="C15" s="249" t="s">
        <v>161</v>
      </c>
      <c r="D15" s="250"/>
      <c r="F15" s="272"/>
      <c r="G15" s="252"/>
    </row>
    <row r="16" spans="2:7" x14ac:dyDescent="0.3">
      <c r="B16" s="253" t="s">
        <v>162</v>
      </c>
      <c r="C16" s="254" t="s">
        <v>163</v>
      </c>
      <c r="D16" s="250"/>
      <c r="F16" s="251"/>
      <c r="G16" s="255"/>
    </row>
    <row r="17" spans="2:12" x14ac:dyDescent="0.3">
      <c r="B17" s="253" t="s">
        <v>21</v>
      </c>
      <c r="C17" s="254" t="s">
        <v>164</v>
      </c>
      <c r="D17" s="250"/>
      <c r="F17" s="251"/>
      <c r="G17" s="255"/>
    </row>
    <row r="18" spans="2:12" x14ac:dyDescent="0.3">
      <c r="B18" s="253" t="s">
        <v>165</v>
      </c>
      <c r="C18" s="254" t="s">
        <v>166</v>
      </c>
      <c r="D18" s="250"/>
      <c r="F18" s="272"/>
      <c r="G18" s="255"/>
    </row>
    <row r="19" spans="2:12" x14ac:dyDescent="0.3">
      <c r="B19" s="256" t="s">
        <v>167</v>
      </c>
      <c r="C19" s="254" t="s">
        <v>168</v>
      </c>
      <c r="D19" s="250"/>
      <c r="F19" s="251"/>
    </row>
    <row r="20" spans="2:12" x14ac:dyDescent="0.3">
      <c r="B20" s="256" t="s">
        <v>155</v>
      </c>
      <c r="C20" s="254" t="s">
        <v>169</v>
      </c>
      <c r="D20" s="250"/>
      <c r="F20" s="251"/>
      <c r="G20" s="270"/>
    </row>
    <row r="21" spans="2:12" ht="15" customHeight="1" x14ac:dyDescent="0.3">
      <c r="B21" s="256" t="s">
        <v>154</v>
      </c>
      <c r="C21" s="254" t="s">
        <v>170</v>
      </c>
      <c r="D21" s="271"/>
      <c r="F21" s="307"/>
      <c r="G21" s="307"/>
      <c r="H21" s="307"/>
      <c r="I21" s="307"/>
      <c r="J21" s="307"/>
      <c r="K21" s="307"/>
      <c r="L21" s="307"/>
    </row>
    <row r="22" spans="2:12" x14ac:dyDescent="0.3">
      <c r="B22" s="257"/>
      <c r="C22" s="254" t="s">
        <v>171</v>
      </c>
      <c r="D22" s="258"/>
      <c r="F22" s="307"/>
      <c r="G22" s="307"/>
      <c r="H22" s="307"/>
      <c r="I22" s="307"/>
      <c r="J22" s="307"/>
      <c r="K22" s="307"/>
      <c r="L22" s="307"/>
    </row>
    <row r="23" spans="2:12" x14ac:dyDescent="0.3">
      <c r="B23" s="257"/>
      <c r="C23" s="254" t="s">
        <v>172</v>
      </c>
      <c r="D23" s="258"/>
      <c r="F23" s="307"/>
      <c r="G23" s="307"/>
      <c r="H23" s="307"/>
      <c r="I23" s="307"/>
      <c r="J23" s="307"/>
      <c r="K23" s="307"/>
      <c r="L23" s="307"/>
    </row>
    <row r="24" spans="2:12" x14ac:dyDescent="0.3">
      <c r="B24" s="257"/>
      <c r="C24" s="259" t="s">
        <v>173</v>
      </c>
      <c r="D24" s="275"/>
      <c r="E24" s="260"/>
    </row>
    <row r="25" spans="2:12" ht="15" thickBot="1" x14ac:dyDescent="0.35">
      <c r="B25" s="261"/>
      <c r="C25" s="259" t="s">
        <v>174</v>
      </c>
      <c r="D25" s="276"/>
      <c r="E25" s="260"/>
      <c r="F25" s="260"/>
    </row>
    <row r="26" spans="2:12" ht="15" thickBot="1" x14ac:dyDescent="0.35">
      <c r="B26" s="295" t="s">
        <v>156</v>
      </c>
      <c r="C26" s="296"/>
      <c r="D26" s="262"/>
    </row>
    <row r="28" spans="2:12" ht="15" thickBot="1" x14ac:dyDescent="0.35"/>
    <row r="29" spans="2:12" ht="18.600000000000001" thickBot="1" x14ac:dyDescent="0.4">
      <c r="B29" s="297" t="s">
        <v>175</v>
      </c>
      <c r="C29" s="298"/>
      <c r="D29" s="299"/>
      <c r="F29" s="260"/>
    </row>
    <row r="30" spans="2:12" x14ac:dyDescent="0.3">
      <c r="B30" s="300" t="s">
        <v>176</v>
      </c>
      <c r="C30" s="301"/>
      <c r="D30" s="263" t="s">
        <v>159</v>
      </c>
    </row>
    <row r="31" spans="2:12" x14ac:dyDescent="0.3">
      <c r="B31" s="302"/>
      <c r="C31" s="303"/>
      <c r="D31" s="247"/>
    </row>
    <row r="32" spans="2:12" x14ac:dyDescent="0.3">
      <c r="B32" s="304"/>
      <c r="C32" s="305"/>
      <c r="D32" s="246" t="s">
        <v>11</v>
      </c>
    </row>
    <row r="33" spans="2:6" x14ac:dyDescent="0.3">
      <c r="B33" s="248" t="s">
        <v>160</v>
      </c>
      <c r="C33" s="249" t="s">
        <v>161</v>
      </c>
      <c r="D33" s="250"/>
      <c r="F33" s="251"/>
    </row>
    <row r="34" spans="2:6" x14ac:dyDescent="0.3">
      <c r="B34" s="253" t="s">
        <v>162</v>
      </c>
      <c r="C34" s="254" t="s">
        <v>163</v>
      </c>
      <c r="D34" s="250"/>
      <c r="F34" s="251"/>
    </row>
    <row r="35" spans="2:6" x14ac:dyDescent="0.3">
      <c r="B35" s="253" t="s">
        <v>21</v>
      </c>
      <c r="C35" s="254" t="s">
        <v>164</v>
      </c>
      <c r="D35" s="250"/>
      <c r="F35" s="251"/>
    </row>
    <row r="36" spans="2:6" x14ac:dyDescent="0.3">
      <c r="B36" s="253" t="s">
        <v>165</v>
      </c>
      <c r="C36" s="254" t="s">
        <v>166</v>
      </c>
      <c r="D36" s="250"/>
      <c r="F36" s="251"/>
    </row>
    <row r="37" spans="2:6" x14ac:dyDescent="0.3">
      <c r="B37" s="256" t="s">
        <v>167</v>
      </c>
      <c r="C37" s="254" t="s">
        <v>168</v>
      </c>
      <c r="D37" s="250"/>
      <c r="F37" s="251"/>
    </row>
    <row r="38" spans="2:6" x14ac:dyDescent="0.3">
      <c r="B38" s="256" t="s">
        <v>155</v>
      </c>
      <c r="C38" s="254" t="s">
        <v>169</v>
      </c>
      <c r="D38" s="250"/>
      <c r="F38" s="251"/>
    </row>
    <row r="39" spans="2:6" x14ac:dyDescent="0.3">
      <c r="B39" s="256" t="s">
        <v>154</v>
      </c>
      <c r="C39" s="254" t="s">
        <v>170</v>
      </c>
      <c r="D39" s="271"/>
    </row>
    <row r="40" spans="2:6" x14ac:dyDescent="0.3">
      <c r="B40" s="257"/>
      <c r="C40" s="254" t="s">
        <v>171</v>
      </c>
      <c r="D40" s="258"/>
    </row>
    <row r="41" spans="2:6" x14ac:dyDescent="0.3">
      <c r="B41" s="257"/>
      <c r="C41" s="254" t="s">
        <v>172</v>
      </c>
      <c r="D41" s="258"/>
    </row>
    <row r="42" spans="2:6" x14ac:dyDescent="0.3">
      <c r="B42" s="257"/>
      <c r="C42" s="259" t="s">
        <v>173</v>
      </c>
      <c r="D42" s="273"/>
    </row>
    <row r="43" spans="2:6" ht="15" thickBot="1" x14ac:dyDescent="0.35">
      <c r="B43" s="261"/>
      <c r="C43" s="259" t="s">
        <v>174</v>
      </c>
      <c r="D43" s="274"/>
    </row>
    <row r="44" spans="2:6" ht="15" thickBot="1" x14ac:dyDescent="0.35">
      <c r="B44" s="295" t="s">
        <v>156</v>
      </c>
      <c r="C44" s="296"/>
      <c r="D44" s="262"/>
      <c r="E44" s="260"/>
    </row>
    <row r="45" spans="2:6" x14ac:dyDescent="0.3">
      <c r="B45" s="264"/>
      <c r="C45" s="264"/>
      <c r="D45" s="265"/>
    </row>
    <row r="46" spans="2:6" x14ac:dyDescent="0.3">
      <c r="B46" t="s">
        <v>177</v>
      </c>
      <c r="C46" s="264"/>
      <c r="D46" s="265"/>
    </row>
    <row r="47" spans="2:6" x14ac:dyDescent="0.3">
      <c r="C47" s="264"/>
      <c r="D47" s="265"/>
    </row>
    <row r="48" spans="2:6" x14ac:dyDescent="0.3">
      <c r="C48" s="264"/>
      <c r="D48" s="265"/>
    </row>
    <row r="50" spans="2:7" ht="30" customHeight="1" x14ac:dyDescent="0.3">
      <c r="B50" s="306" t="s">
        <v>178</v>
      </c>
      <c r="C50" s="306"/>
      <c r="D50" s="306"/>
      <c r="E50" s="306"/>
      <c r="F50" s="266"/>
      <c r="G50" s="266"/>
    </row>
    <row r="51" spans="2:7" ht="40.5" customHeight="1" x14ac:dyDescent="0.3">
      <c r="B51" s="294" t="s">
        <v>179</v>
      </c>
      <c r="C51" s="294"/>
      <c r="D51" s="294"/>
      <c r="E51" s="294"/>
      <c r="F51" s="267"/>
      <c r="G51" s="267"/>
    </row>
    <row r="52" spans="2:7" ht="26.25" customHeight="1" x14ac:dyDescent="0.3">
      <c r="B52" s="294" t="s">
        <v>180</v>
      </c>
      <c r="C52" s="294"/>
      <c r="D52" s="294"/>
      <c r="E52" s="294"/>
      <c r="F52" s="268"/>
      <c r="G52" s="268"/>
    </row>
  </sheetData>
  <sheetProtection selectLockedCells="1"/>
  <mergeCells count="14">
    <mergeCell ref="F21:L23"/>
    <mergeCell ref="B12:C14"/>
    <mergeCell ref="B6:D6"/>
    <mergeCell ref="B7:D7"/>
    <mergeCell ref="B8:D8"/>
    <mergeCell ref="B9:D9"/>
    <mergeCell ref="B11:D11"/>
    <mergeCell ref="B52:E52"/>
    <mergeCell ref="B26:C26"/>
    <mergeCell ref="B29:D29"/>
    <mergeCell ref="B30:C32"/>
    <mergeCell ref="B44:C44"/>
    <mergeCell ref="B50:E50"/>
    <mergeCell ref="B51:E51"/>
  </mergeCells>
  <pageMargins left="0.51181102362204722" right="0.51181102362204722" top="0.78740157480314965" bottom="0.78740157480314965" header="0.31496062992125984" footer="0.31496062992125984"/>
  <pageSetup paperSize="9" scale="73"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2</vt:i4>
      </vt:variant>
      <vt:variant>
        <vt:lpstr>Intervalos nomeados</vt:lpstr>
      </vt:variant>
      <vt:variant>
        <vt:i4>3</vt:i4>
      </vt:variant>
    </vt:vector>
  </HeadingPairs>
  <TitlesOfParts>
    <vt:vector size="5" baseType="lpstr">
      <vt:lpstr>Modelo Original</vt:lpstr>
      <vt:lpstr>MODELO_BDI</vt:lpstr>
      <vt:lpstr>'Modelo Original'!Area_de_impressao</vt:lpstr>
      <vt:lpstr>MODELO_BDI!Area_de_impressao</vt:lpstr>
      <vt:lpstr>'Modelo Original'!Titulos_de_impressao</vt:lpstr>
    </vt:vector>
  </TitlesOfParts>
  <Manager>Simone</Manager>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Simone</dc:creator>
  <cp:lastModifiedBy>Juliana Tonelli Kranz</cp:lastModifiedBy>
  <cp:lastPrinted>2021-12-13T01:35:30Z</cp:lastPrinted>
  <dcterms:created xsi:type="dcterms:W3CDTF">2009-11-21T00:51:47Z</dcterms:created>
  <dcterms:modified xsi:type="dcterms:W3CDTF">2022-03-24T20:22:02Z</dcterms:modified>
</cp:coreProperties>
</file>