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las\clc\CLC\LICITAÇÕES\Licitações 2022\CONCORRÊNCIA\CC_XX_2022_OBRA_ADEQUAÇÃO_UEPT_PORTÃO_ESTÚDIO_GRAVAÇÃO\1 TERMO DE REFERÊNCIA\CD_ANEXOS_entregue em 14.03.2022\"/>
    </mc:Choice>
  </mc:AlternateContent>
  <bookViews>
    <workbookView xWindow="0" yWindow="0" windowWidth="20496" windowHeight="6420" tabRatio="697" firstSheet="1" activeTab="1"/>
  </bookViews>
  <sheets>
    <sheet name="Modelo Original" sheetId="183" state="hidden" r:id="rId1"/>
    <sheet name="ORÇAMENTO NÃO DESON" sheetId="185" r:id="rId2"/>
  </sheets>
  <definedNames>
    <definedName name="_xlnm._FilterDatabase" localSheetId="0" hidden="1">'Modelo Original'!$A$13:$O$115</definedName>
    <definedName name="_xlnm._FilterDatabase" localSheetId="1" hidden="1">'ORÇAMENTO NÃO DESON'!$B$13:$S$163</definedName>
    <definedName name="_xlnm.Print_Area" localSheetId="0">'Modelo Original'!$B$4:$M$118</definedName>
    <definedName name="_xlnm.Print_Area" localSheetId="1">'ORÇAMENTO NÃO DESON'!$B$4:$Q$152</definedName>
    <definedName name="_xlnm.Print_Titles" localSheetId="0">'Modelo Original'!$4:$12</definedName>
    <definedName name="_xlnm.Print_Titles" localSheetId="1">'ORÇAMENTO NÃO DESON'!$4:$12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3" i="185" l="1"/>
  <c r="L153" i="185"/>
  <c r="F84" i="183" l="1"/>
  <c r="H84" i="183" s="1"/>
  <c r="G80" i="183"/>
  <c r="H80" i="183" s="1"/>
  <c r="G79" i="183"/>
  <c r="H79" i="183" s="1"/>
  <c r="G32" i="183"/>
  <c r="H32" i="183" s="1"/>
  <c r="I32" i="183"/>
  <c r="H31" i="183"/>
  <c r="H28" i="183"/>
  <c r="H19" i="183"/>
  <c r="H85" i="183"/>
  <c r="I85" i="183"/>
  <c r="H86" i="183"/>
  <c r="I86" i="183"/>
  <c r="H87" i="183"/>
  <c r="I87" i="183"/>
  <c r="H94" i="183"/>
  <c r="I94" i="183"/>
  <c r="J94" i="183" s="1"/>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J76" i="183" s="1"/>
  <c r="H75" i="183"/>
  <c r="H74" i="183"/>
  <c r="H73" i="183"/>
  <c r="H72" i="183"/>
  <c r="J72" i="183" s="1"/>
  <c r="H71" i="183"/>
  <c r="J71" i="183" s="1"/>
  <c r="H70" i="183"/>
  <c r="J70" i="183" s="1"/>
  <c r="I68" i="183"/>
  <c r="I69" i="183"/>
  <c r="H68" i="183"/>
  <c r="H69" i="183"/>
  <c r="J69" i="183" s="1"/>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I106" i="183"/>
  <c r="I105" i="183"/>
  <c r="J105" i="183" s="1"/>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J28" i="183" s="1"/>
  <c r="I113" i="183"/>
  <c r="I112" i="183"/>
  <c r="I84" i="183"/>
  <c r="I51" i="183"/>
  <c r="I52" i="183"/>
  <c r="I64" i="183"/>
  <c r="I50" i="183"/>
  <c r="I38" i="183"/>
  <c r="I39" i="183"/>
  <c r="I40" i="183"/>
  <c r="I41" i="183"/>
  <c r="I42" i="183"/>
  <c r="I43" i="183"/>
  <c r="I46" i="183"/>
  <c r="I37" i="183"/>
  <c r="I29" i="183"/>
  <c r="I30" i="183"/>
  <c r="I31" i="183"/>
  <c r="I27" i="183"/>
  <c r="J27" i="183" s="1"/>
  <c r="I16" i="183"/>
  <c r="I17" i="183"/>
  <c r="I18" i="183"/>
  <c r="I19" i="183"/>
  <c r="I15" i="183"/>
  <c r="H15" i="183"/>
  <c r="J15" i="183" s="1"/>
  <c r="H37" i="183"/>
  <c r="H39" i="183"/>
  <c r="H40" i="183"/>
  <c r="H41" i="183"/>
  <c r="H42" i="183"/>
  <c r="H43" i="183"/>
  <c r="H46" i="183"/>
  <c r="H50" i="183"/>
  <c r="H51" i="183"/>
  <c r="H52" i="183"/>
  <c r="H64" i="183"/>
  <c r="H112" i="183"/>
  <c r="H113" i="183"/>
  <c r="H30" i="183"/>
  <c r="H18" i="183"/>
  <c r="H17" i="183"/>
  <c r="H16" i="183"/>
  <c r="J107" i="183"/>
  <c r="J86" i="183"/>
  <c r="J61" i="183" l="1"/>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89" i="183" s="1"/>
  <c r="J102" i="183"/>
  <c r="J103" i="183"/>
  <c r="J106" i="183"/>
  <c r="J100" i="183" s="1"/>
  <c r="J62" i="183"/>
  <c r="J91" i="183"/>
  <c r="J17" i="183"/>
  <c r="J13" i="183" s="1"/>
  <c r="J51" i="183"/>
  <c r="J32" i="183"/>
  <c r="J64" i="183"/>
  <c r="J41" i="183"/>
  <c r="J35" i="183" s="1"/>
  <c r="J50" i="183"/>
  <c r="J74" i="183"/>
  <c r="J78" i="183"/>
  <c r="J75" i="183"/>
  <c r="J92" i="183"/>
  <c r="J29" i="183"/>
  <c r="H25" i="183"/>
  <c r="J80" i="183"/>
  <c r="H48" i="183"/>
  <c r="J84" i="183"/>
  <c r="H82" i="183"/>
  <c r="J113" i="183"/>
  <c r="J82" i="183" l="1"/>
  <c r="J25" i="183"/>
  <c r="G6" i="183"/>
  <c r="L120" i="183" s="1"/>
  <c r="J110" i="183"/>
  <c r="J48" i="183"/>
  <c r="G7" i="183"/>
  <c r="L121" i="183" s="1"/>
</calcChain>
</file>

<file path=xl/sharedStrings.xml><?xml version="1.0" encoding="utf-8"?>
<sst xmlns="http://schemas.openxmlformats.org/spreadsheetml/2006/main" count="745" uniqueCount="368">
  <si>
    <t>ITEM</t>
  </si>
  <si>
    <t>DISCRIMINAÇÃO</t>
  </si>
  <si>
    <t>ORÇAMENTO ESTIMATIVO</t>
  </si>
  <si>
    <t>FONTE DO PREÇO</t>
  </si>
  <si>
    <t>DATA BASE</t>
  </si>
  <si>
    <t>UNIDADE</t>
  </si>
  <si>
    <t>m²</t>
  </si>
  <si>
    <t>un</t>
  </si>
  <si>
    <t>SERVIÇOS PRELIMINARES</t>
  </si>
  <si>
    <t>m</t>
  </si>
  <si>
    <t>Aplicação e lixamento de massa látex em paredes, duas demãos AF_06/2014</t>
  </si>
  <si>
    <t>BDI</t>
  </si>
  <si>
    <t>Demolição de piso cerâmico</t>
  </si>
  <si>
    <t xml:space="preserve">CUSTO UNITÁRIO ( R$ ) </t>
  </si>
  <si>
    <t xml:space="preserve">TOTAL  ( R$ )            </t>
  </si>
  <si>
    <t>A</t>
  </si>
  <si>
    <t>B</t>
  </si>
  <si>
    <t>C</t>
  </si>
  <si>
    <t>D</t>
  </si>
  <si>
    <t>E</t>
  </si>
  <si>
    <t>F</t>
  </si>
  <si>
    <t>G</t>
  </si>
  <si>
    <t>REFERENCIA</t>
  </si>
  <si>
    <t xml:space="preserve">DATA:  </t>
  </si>
  <si>
    <t xml:space="preserve">DATA BASE SINAPI: </t>
  </si>
  <si>
    <t>PREÇO TOTAL</t>
  </si>
  <si>
    <t>Qtd</t>
  </si>
  <si>
    <t xml:space="preserve"> Com BDI  ( R$ )            </t>
  </si>
  <si>
    <t>Total Com BDI</t>
  </si>
  <si>
    <t>Total</t>
  </si>
  <si>
    <t xml:space="preserve">DEMANDA </t>
  </si>
  <si>
    <t>CÓD. CHECKLIST</t>
  </si>
  <si>
    <t>BDI NORMAL:</t>
  </si>
  <si>
    <t>PINTURA</t>
  </si>
  <si>
    <t>Taxas e emolumentos</t>
  </si>
  <si>
    <t>Placa de obra em chapa de aço galvanizada</t>
  </si>
  <si>
    <t>74209/001</t>
  </si>
  <si>
    <t>PCMSO, PPRA , PCMAT</t>
  </si>
  <si>
    <t>base cotacao</t>
  </si>
  <si>
    <t xml:space="preserve">Limpeza final de obra </t>
  </si>
  <si>
    <t>Mobilização e Desmobilização</t>
  </si>
  <si>
    <t>Remoção de portas</t>
  </si>
  <si>
    <t>Fornecimento e instalação de cabo de cobre isolamento termoplástico 0,6/1 kv 2,5 mm², anti-chama</t>
  </si>
  <si>
    <t>Aplicação de fundo selador acrílico em paredes, uma demão. AF_06/2014</t>
  </si>
  <si>
    <t>Aplicação de fundo selador acrílico em teto uma demão. AF_06/2015</t>
  </si>
  <si>
    <t>Aplicação e lixamento de massa látex em teto duas demãos AF_06/2015</t>
  </si>
  <si>
    <t>Aplicação manual de pintura com tinta látex acrílica em paredes, duas demãos AF_06/2014</t>
  </si>
  <si>
    <t>Aplicação manual de pintura com tinta látex acrílica em teto duas demãos AF_06/2015</t>
  </si>
  <si>
    <t xml:space="preserve">Pintura esmalte fosco para madeira, duas demãos, sobre fundo branco  </t>
  </si>
  <si>
    <t>74065/001</t>
  </si>
  <si>
    <t>LOGOTIPO SENAC</t>
  </si>
  <si>
    <r>
      <t xml:space="preserve">CONTRATANTE: </t>
    </r>
    <r>
      <rPr>
        <b/>
        <sz val="12"/>
        <color indexed="8"/>
        <rFont val="Arial"/>
        <family val="2"/>
      </rPr>
      <t>SENAC</t>
    </r>
  </si>
  <si>
    <t>Orçamento Estimativo - ESTUDIO SENAC</t>
  </si>
  <si>
    <r>
      <t xml:space="preserve">CONTRATADO: </t>
    </r>
    <r>
      <rPr>
        <sz val="12"/>
        <color indexed="8"/>
        <rFont val="Arial"/>
        <family val="2"/>
      </rPr>
      <t>SRP FILHO CONSTRUÇÕES CIVIS EIRELI - ME</t>
    </r>
  </si>
  <si>
    <t xml:space="preserve">CONTRATO: </t>
  </si>
  <si>
    <t>ESTUDIO SENAC</t>
  </si>
  <si>
    <t>Demolição de forro existente</t>
  </si>
  <si>
    <t>Remoção de divisórias conforme indicado em planta</t>
  </si>
  <si>
    <t>ESTUDIO - REFORMA SEM AMPLIAÇÃO</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</si>
  <si>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</si>
  <si>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</si>
  <si>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</si>
  <si>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SINAPI/PR</t>
  </si>
  <si>
    <t>SESI/PR</t>
  </si>
  <si>
    <r>
      <rPr>
        <b/>
        <sz val="8"/>
        <color indexed="8"/>
        <rFont val="Arial"/>
        <family val="2"/>
      </rPr>
      <t xml:space="preserve">ORÇAMENTO PARA EXECUÇÃO DE NOVO ESTUDIO DE GRAVAÇÃO NA UNIDADE SESC PORTÃO                                                             </t>
    </r>
    <r>
      <rPr>
        <sz val="8"/>
        <color indexed="8"/>
        <rFont val="Arial"/>
        <family val="2"/>
      </rPr>
      <t xml:space="preserve">                                                                                                                                                                                                                                                                                                              </t>
    </r>
  </si>
  <si>
    <t>Cadeira Preta linha Focus co espaldar alto</t>
  </si>
  <si>
    <t>Funcional</t>
  </si>
  <si>
    <t>Inove Design</t>
  </si>
  <si>
    <t>Torneira mesa Bica Alta DOCOL NOVITÁ Cromada</t>
  </si>
  <si>
    <t>DOCOL</t>
  </si>
  <si>
    <t>MOBILIARIO  / ELETRODOMÉSTICOS</t>
  </si>
  <si>
    <t xml:space="preserve">INSTALAÇÕES ELÉTRICAS EM BAIXA TENSÃO </t>
  </si>
  <si>
    <t>FORRO</t>
  </si>
  <si>
    <t>HIDRAULICA</t>
  </si>
  <si>
    <t>Pontos de agua fria - relocação</t>
  </si>
  <si>
    <t>Pontos de esgoto - relocação</t>
  </si>
  <si>
    <t>Bancada em granito Branco SIENA ou ITAÚNAS - 3,50 x 0,70 m - incluir rodapia</t>
  </si>
  <si>
    <t>Bancada em granito Branco SIENA ou ITAÚNAS - 0,95 x 0,55 m - incluir rodapia</t>
  </si>
  <si>
    <t xml:space="preserve">m </t>
  </si>
  <si>
    <t>Tomadas no forro Circuitos C1, C2, C3 e C4 - 110 ou 220 v</t>
  </si>
  <si>
    <t>Luminária quadrada de embutir com fechamento em acrílico difuso - 62,50 x 62,50 cm Painel de LED 48 w - 4.000 K</t>
  </si>
  <si>
    <t xml:space="preserve">Revestimento vinílico BEAULIEU STONETILE cor SAND para piso, de dimensões 60 x 60 cm, aplicada em ambientes de área maior que 10 m² </t>
  </si>
  <si>
    <t>Interruptor simples (1 módulo), 10A/250V, incluindo suporte e placa</t>
  </si>
  <si>
    <t>Tomada simples de embutir (1 módulo),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</si>
  <si>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</si>
  <si>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</si>
  <si>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baixa</t>
  </si>
  <si>
    <t>Tomada simples de embutir (2 módulos), 2P+T 20A, incluindo suporte e placa - bancada</t>
  </si>
  <si>
    <t>Tomada simples de embutir (1 módulo), 2P+T 20A, incluindo suporte e placa - teto</t>
  </si>
  <si>
    <t>Tomada para telefone R11 - fornecimento e instalação</t>
  </si>
  <si>
    <t>Tomada de Rede RJ45 - fornecimento e instalação</t>
  </si>
  <si>
    <t>Tomada de Rede RJ45 - fornecimento e instalação - piso</t>
  </si>
  <si>
    <t>Tomada telefone R11 - fornecimento e instalação - piso</t>
  </si>
  <si>
    <t>Eletroduto de aço galvanizado 3/4" aparente, fornecimento e instalação</t>
  </si>
  <si>
    <t>Coifa de ilha Tramontina Dritta Isla 90 Split Inox 220V (prever duto de exaustão)</t>
  </si>
  <si>
    <t>Tramontina</t>
  </si>
  <si>
    <t>Fita LED BRILIA Multitemperatura - Luz para cime - bancada cozinha comprimento 2,85 m / LED 13W/m IP20</t>
  </si>
  <si>
    <t>Mesa ellan console AB com slatwall 2 unidades 1,20 X 1,00m acopladas cod: A3CFS1205 com acessórios</t>
  </si>
  <si>
    <t>Mesa ellan console AB com slatwall 1,80 X 1,00m cod: A3CFS1805 com acessórios</t>
  </si>
  <si>
    <t>Poltrona modelo Ama Inove Design</t>
  </si>
  <si>
    <t>Ellan</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</si>
  <si>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</si>
  <si>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</si>
  <si>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</si>
  <si>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</si>
  <si>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</si>
  <si>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</si>
  <si>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</si>
  <si>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</si>
  <si>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</si>
  <si>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</si>
  <si>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</si>
  <si>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</si>
  <si>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</si>
  <si>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</si>
  <si>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BLIGHT</t>
  </si>
  <si>
    <t>Fita LED BRILIA Multitemperatura - Luz para cime - bancada cozinha comprimento 4,50 m / LED 13W/m IP20 CAIXA COM 2M</t>
  </si>
  <si>
    <t>BRILIA</t>
  </si>
  <si>
    <t>Amazon</t>
  </si>
  <si>
    <t>Tela CHROMA KEY verde em algodão com borda inferior infinita 3mx3m</t>
  </si>
  <si>
    <t>Tela branca em algodão com borda inferior infinita 3mx5m</t>
  </si>
  <si>
    <t>ISOLAMENTO ACUSTICO</t>
  </si>
  <si>
    <t>H</t>
  </si>
  <si>
    <t>Revestimento acústico 11,7 cm com barreira acústica 2 mm 1666 kg/m³ dupla phonique estrutura em montantes 90 mm com sistema isowall de fixação e preenchimento em lã de rocha de 64 kg/m³</t>
  </si>
  <si>
    <t>Parede acústica 16,2 m com barreira acústica 2mm 1666 kg/m³ - chapa dupla phonique com camara de ar estrutura em montantes 48 mm com sistema isowall de fixação e preenchimento em lã de rocha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</si>
  <si>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</si>
  <si>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</si>
  <si>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Revestimento acústico AMBI 16.1 ignífuo espessura 6 cm fixado em montantes próprios e preenchidos em lã de rocha de 64 kg/m³ - cor nova embuia</t>
  </si>
  <si>
    <t>Forro dry wall em chapa simples montantes 48 mm com sistema isoflex e preenchimento em lã de rocha 64 kg/m³</t>
  </si>
  <si>
    <t>Forro acústico AMBI 16.1 espessura 6cm fixado em montantes próprios com sistema isoflex e preenchimento em lã de rocha de 64 kg/m³</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</si>
  <si>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</si>
  <si>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</si>
  <si>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</si>
  <si>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ESTA COIFA NÃO SERÁ UTILIZADA. É SOB MEDIDA. RETIRA.</t>
  </si>
  <si>
    <t>COM SUPORTE? INCLUIR TODO DESCRITIVO E CONFERIR MODELO</t>
  </si>
  <si>
    <t>RETIRAR</t>
  </si>
  <si>
    <t>SUBSTITUIR POR COR BRANCO</t>
  </si>
  <si>
    <t>COR?</t>
  </si>
  <si>
    <t>É preciso indicar a tubulação, conexões, registros…</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</si>
  <si>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</si>
  <si>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</si>
  <si>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</si>
  <si>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</si>
  <si>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</si>
  <si>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RETIRADA DE PISO ELEVADO e reinstalação (para execução do isolamento acustico)</t>
  </si>
  <si>
    <t>Incluir área da área técnica/ copa</t>
  </si>
  <si>
    <t>Atualizar especificação do piso</t>
  </si>
  <si>
    <t>Recorte de placas do piso elevado (para execução de paredes acusticas até a laje)</t>
  </si>
  <si>
    <t>Furos na laje para AC</t>
  </si>
  <si>
    <t>Essa parte de mobiliário não entrará na obra!</t>
  </si>
  <si>
    <t>modelo para tomadas e interruptores - PADRÃO NBR 14136. (REF.: PIAL BTICINO OU EQUIVALENTE)</t>
  </si>
  <si>
    <t>modelo disjuntores - Schneider ou equivalente</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</si>
  <si>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</si>
  <si>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Indicar cores</t>
  </si>
  <si>
    <t>CUSTO TOTAL</t>
  </si>
  <si>
    <t/>
  </si>
  <si>
    <t>M</t>
  </si>
  <si>
    <t>UN</t>
  </si>
  <si>
    <t>M2</t>
  </si>
  <si>
    <t>ELETRODUTO FLEXÍVEL CORRUGADO REFORÇADO, PVC, DN 32 MM (1"), PARA CIRCUITOS TERMINAIS, INSTALADO EM PAREDE - FORNECIMENTO E INSTALAÇÃO. AF_12/2015</t>
  </si>
  <si>
    <t>ELETRODUTO DE AÇO GALVANIZADO, CLASSE LEVE, DN 20 MM (3/4), APARENTE, INSTALADO EM TETO - FORNECIMENTO E INSTALAÇÃO. AF_11/2016_P</t>
  </si>
  <si>
    <t>CABO DE COBRE FLEXÍVEL ISOLADO, 2,5 MM², ANTI-CHAMA 450/750 V, PARA CIRCUITOS TERMINAIS - FORNECIMENTO E INSTALAÇÃO. AF_12/2015</t>
  </si>
  <si>
    <t>CABO DE COBRE FLEXÍVEL ISOLADO, 2,5 MM², ANTI-CHAMA 0,6/1,0 KV, PARA CIRCUITOS TERMINAIS - FORNECIMENTO E INSTALAÇÃO. AF_12/2015</t>
  </si>
  <si>
    <t>CABO DE COBRE FLEXÍVEL ISOLADO, 4 MM², ANTI-CHAMA 450/750 V, PARA CIRCUITOS TERMINAIS - FORNECIMENTO E INSTALAÇÃO. AF_12/2015</t>
  </si>
  <si>
    <t>CAIXA OCTOGONAL 4" X 4", PVC, INSTALADA EM LAJE - FORNECIMENTO E INSTALAÇÃO. AF_12/2015</t>
  </si>
  <si>
    <t>CAIXA RETANGULAR 4" X 2" MÉDIA (1,30 M DO PISO), PVC, INSTALADA EM PAREDE - FORNECIMENTO E INSTALAÇÃO. AF_12/2015</t>
  </si>
  <si>
    <t>CABO DE COBRE FLEXÍVEL ISOLADO, 10 MM², 0,6/1,0 KV, PARA REDE AÉREA DE DISTRIBUIÇÃO DE ENERGIA ELÉTRICA DE BAIXA TENSÃO - FORNECIMENTO E INSTALAÇÃO. AF_07/2020</t>
  </si>
  <si>
    <t>TUBO, PVC, SOLDÁVEL, DN 25MM, INSTALADO EM RAMAL OU SUB-RAMAL DE ÁGUA - FORNECIMENTO E INSTALAÇÃO. AF_12/2014</t>
  </si>
  <si>
    <t>TUBO PVC, SERIE NORMAL, ESGOTO PREDIAL, DN 50 MM, FORNECIDO E INSTALADO EM RAMAL DE DESCARGA OU RAMAL DE ESGOTO SANITÁRIO. AF_12/2014</t>
  </si>
  <si>
    <t>TUBO, PVC, SOLDÁVEL, DN 25MM, INSTALADO EM DRENO DE AR-CONDICIONADO - FORNECIMENTO E INSTALAÇÃO. AF_12/2014</t>
  </si>
  <si>
    <t>JOELHO 90 GRAUS, PVC, SOLDÁVEL, DN 25MM, INSTALADO EM RAMAL OU SUB-RAMAL DE ÁGUA - FORNECIMENTO E INSTALAÇÃO. AF_12/2014</t>
  </si>
  <si>
    <t>JOELHO 90 GRAUS COM BUCHA DE LATÃO, PVC, SOLDÁVEL, DN 25MM, X 3/4 INSTALADO EM RAMAL OU SUB-RAMAL DE ÁGUA - FORNECIMENTO E INSTALAÇÃO. AF_12/2014</t>
  </si>
  <si>
    <t>TE, PVC, SOLDÁVEL, DN 25MM, INSTALADO EM RAMAL OU SUB-RAMAL DE ÁGUA - FORNECIMENTO E INSTALAÇÃO. AF_12/2014</t>
  </si>
  <si>
    <t>LUVA SIMPLES, PVC, SERIE NORMAL, ESGOTO PREDIAL, DN 50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</si>
  <si>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</si>
  <si>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JOELHO 90 GRAUS, PVC, SERIE NORMAL, ESGOTO PREDIAL, DN 50 MM, JUNTA ELÁSTICA, FORNECIDO E INSTALADO EM PRUMADA DE ESGOTO SANITÁRIO OU VENTILAÇÃO. AF_12/2014</t>
  </si>
  <si>
    <t>JOELHO 45 GRAUS, PVC, SERIE NORMAL, ESGOTO PREDIAL, DN 50 MM, JUNTA ELÁSTICA, FORNECIDO E INSTALADO EM PRUMADA DE ESGOTO SANITÁRIO OU VENTILAÇÃO. AF_12/2014</t>
  </si>
  <si>
    <t>JOELHO 90 GRAUS, PVC, SOLDÁVEL, DN 25MM, INSTALADO EM DRENO DE AR-CONDICIONADO - FORNECIMENTO E INSTALAÇÃO. AF_12/2014</t>
  </si>
  <si>
    <t>REGISTRO DE GAVETA BRUTO, LATÃO, ROSCÁVEL, 3/4", COM ACABAMENTO E CANOPLA CROMADOS - FORNECIMENTO E INSTALAÇÃO. AF_08/2021</t>
  </si>
  <si>
    <t>FURO EM CONCRETO PARA DIÂMETROS MAIORES QUE 75 MM. AF_05/2015</t>
  </si>
  <si>
    <t>FIXAÇÃO DE TUBOS HORIZONTAIS DE PVC, CPVC OU COBRE DIÂMETROS MENORES OU IGUAIS A 40 MM OU ELETROCALHAS ATÉ 150MM DE LARGURA, COM ABRAÇADEIRA METÁLICA RÍGIDA TIPO D 1/2, FIXADA EM PERFILADO EM LAJE. AF_05/2015</t>
  </si>
  <si>
    <t>T</t>
  </si>
  <si>
    <t>APLICAÇÃO DE FUNDO SELADOR ACRÍLICO EM TETO, UMA DEMÃO. AF_06/2014</t>
  </si>
  <si>
    <t>APLICAÇÃO DE FUNDO SELADOR ACRÍLICO EM PAREDES, UMA DEMÃO. AF_06/2014</t>
  </si>
  <si>
    <t>APLICAÇÃO MANUAL DE PINTURA COM TINTA LÁTEX ACRÍLICA EM TETO, DUAS DEMÃOS. AF_06/2014</t>
  </si>
  <si>
    <t>APLICAÇÃO MANUAL DE PINTURA COM TINTA LÁTEX ACRÍLICA EM PAREDES, DUAS DEMÃOS. AF_06/2014</t>
  </si>
  <si>
    <t>APLICAÇÃO E LIXAMENTO DE MASSA LÁTEX EM TETO, DUAS DEMÃOS. AF_06/2014</t>
  </si>
  <si>
    <t>APLICAÇÃO E LIXAMENTO DE MASSA LÁTEX EM PAREDES, DUAS DEMÃOS. AF_06/2014</t>
  </si>
  <si>
    <t>PINTURA TINTA DE ACABAMENTO (PIGMENTADA) ESMALTE SINTÉTICO ACETINADO EM MADEIRA, 2 DEMÃOS. AF_01/2021</t>
  </si>
  <si>
    <t>SOLEIRA EM GRANITO, LARGURA 15 CM, ESPESSURA 2,0 CM. AF_09/2020</t>
  </si>
  <si>
    <t>REMOÇÃO DE FORROS DE DRYWALL, PVC E FIBROMINERAL, DE FORMA MANUAL, SEM REAPROVEITAMENTO. AF_12/2017</t>
  </si>
  <si>
    <t>REMOÇÃO DE PORTAS, DE FORMA MANUAL, SEM REAPROVEITAMENTO. AF_12/2017</t>
  </si>
  <si>
    <t>ENGENHEIRO CIVIL DE OBRA JUNIOR COM ENCARGOS COMPLEMENTARES</t>
  </si>
  <si>
    <t>MESTRE DE OBRAS COM ENCARGOS COMPLEMENTARES</t>
  </si>
  <si>
    <t>MES</t>
  </si>
  <si>
    <t>CJ</t>
  </si>
  <si>
    <t>MATERIAL</t>
  </si>
  <si>
    <t>MÃO DE OBRA</t>
  </si>
  <si>
    <t>CUSTO UNITÁRIO</t>
  </si>
  <si>
    <t>CUSTO UNIT.</t>
  </si>
  <si>
    <t>Planilha Orçamentária Sintética Com Valor do Material e da Mão de Obra</t>
  </si>
  <si>
    <t xml:space="preserve">MES   </t>
  </si>
  <si>
    <t>DISPOSITIVO DPS CLASSE II, 1 POLO, TENSAO MAXIMA DE 175 V, CORRENTE MAXIMA DE *45* KA (TIPO AC)</t>
  </si>
  <si>
    <t>DISPOSITIVO DR, 4 POLOS, SENSIBILIDADE DE 300 MA, CORRENTE DE 40 A, TIPO AC</t>
  </si>
  <si>
    <t>LOCACAO DE CONTAINER 2,30  X  6,00 M, ALT. 2,50 M, COM 1 SANITARIO, PARA ESCRITORIO, COMPLETO, SEM DIVISORIAS INTERNAS</t>
  </si>
  <si>
    <t>LOCACAO DE CONTAINER 2,30 X 4,30 M, ALT. 2,50 M, PARA SANITARIO, COM 3 BACIAS, 4 CHUVEIROS, 1 LAVATORIO E 1 MICTORIO</t>
  </si>
  <si>
    <t>TOTAL</t>
  </si>
  <si>
    <t>UND</t>
  </si>
  <si>
    <t>PT</t>
  </si>
  <si>
    <t>CC0001</t>
  </si>
  <si>
    <t>CC0002</t>
  </si>
  <si>
    <t>CC0003</t>
  </si>
  <si>
    <t>CC0004</t>
  </si>
  <si>
    <t>CC0005</t>
  </si>
  <si>
    <t>CC0008</t>
  </si>
  <si>
    <t>CC0009</t>
  </si>
  <si>
    <t>CC0011</t>
  </si>
  <si>
    <t>CC0012</t>
  </si>
  <si>
    <t>CC0013</t>
  </si>
  <si>
    <t>CC0014</t>
  </si>
  <si>
    <t>CC0015</t>
  </si>
  <si>
    <t>CC0016</t>
  </si>
  <si>
    <t>CC0017</t>
  </si>
  <si>
    <t>CC0019</t>
  </si>
  <si>
    <t>SERVIÇOS PRELIMINARES / CANTEIRO / FINAIS</t>
  </si>
  <si>
    <t>PLACA DE OBRA (PARA CONSTRUCAO CIVIL) EM CHAPA GALVANIZADA N. 22, ADESIVADA DE (2,0 X 1,10M)</t>
  </si>
  <si>
    <t>ENGENHEIRO PLENO - ESPECIALISTA EM ACUSTICA</t>
  </si>
  <si>
    <t>REMOÇÃO DE PISO ELEVADO - COM REAPROVEITAMENTO</t>
  </si>
  <si>
    <t>DESMONTAGEM E REMOÇÃO DE DIVISÓRIAS EM MDF E VIDRO</t>
  </si>
  <si>
    <t>DEMOLIÇÕES E RETIRADAS</t>
  </si>
  <si>
    <t>RETIRADA / FECHAMENTO / ISOLAMENTO DE INSTALAÇÕES ELÉTRICA E AR CONDICIONADO</t>
  </si>
  <si>
    <t>RETIRADA DE LUMINÁRIAS - COM REAPROVEITAMENTO</t>
  </si>
  <si>
    <t>LUMINÁRIAS</t>
  </si>
  <si>
    <t>I</t>
  </si>
  <si>
    <t>SISTEMA DE CLIMATIZAÇÃO - CONFORME PROJETO</t>
  </si>
  <si>
    <t>CC0020</t>
  </si>
  <si>
    <t>CC0021</t>
  </si>
  <si>
    <t>CC0022</t>
  </si>
  <si>
    <t>CC0023</t>
  </si>
  <si>
    <t>CC0024</t>
  </si>
  <si>
    <t>CC0025</t>
  </si>
  <si>
    <t>CC0026</t>
  </si>
  <si>
    <t>CC0027</t>
  </si>
  <si>
    <t>CC0028</t>
  </si>
  <si>
    <t>CC0029</t>
  </si>
  <si>
    <t>CC0030</t>
  </si>
  <si>
    <t>ADAPTADOR G4 / 135MM</t>
  </si>
  <si>
    <t>CC0031</t>
  </si>
  <si>
    <t>CC0032</t>
  </si>
  <si>
    <t>CC0033</t>
  </si>
  <si>
    <t>CC0034</t>
  </si>
  <si>
    <t>CC0035</t>
  </si>
  <si>
    <t>TRILHO PARA ESTUDIO SUSPENSO 3M - RS</t>
  </si>
  <si>
    <t>CC0036</t>
  </si>
  <si>
    <t>CC0037</t>
  </si>
  <si>
    <t>CC0041</t>
  </si>
  <si>
    <t>CC0042</t>
  </si>
  <si>
    <t>CC0043</t>
  </si>
  <si>
    <t>CC0044</t>
  </si>
  <si>
    <t>CC0050</t>
  </si>
  <si>
    <t>CC0051</t>
  </si>
  <si>
    <t>CC0052</t>
  </si>
  <si>
    <t>CC0053</t>
  </si>
  <si>
    <t>CC0054</t>
  </si>
  <si>
    <t>CC0055</t>
  </si>
  <si>
    <t>CC0056</t>
  </si>
  <si>
    <t>CC0057</t>
  </si>
  <si>
    <t>LUMINÁRIA QUADRADA DE EMBUTIR COM FECHAMENTO EM ACRÍLICO DIFUSO - 62,50 X 62,50 CM PAINEL DE LED 48 W - 4.000 K</t>
  </si>
  <si>
    <t>FITA LED BRILIA MULTITEMPERATURA - LUZ PARA CIME - BANCADA COZINHA COMPRIMENTO 4,50 M / LED 13W/M IP20 CAIXA COM 2M</t>
  </si>
  <si>
    <t>FITA LED BRILIA MULTITEMPERATURA - LUZ PARA CIME - BANCADA COZINHA COMPRIMENTO 2,85 M / LED 13W/M IP20</t>
  </si>
  <si>
    <t>ACABAMENTOS</t>
  </si>
  <si>
    <t>DUTOS</t>
  </si>
  <si>
    <t>SINAPI/PR - INSUMOS</t>
  </si>
  <si>
    <t>COTAÇÃO</t>
  </si>
  <si>
    <t>CABEAMENTO</t>
  </si>
  <si>
    <t>QUADRO</t>
  </si>
  <si>
    <t>DADOS E VOZ</t>
  </si>
  <si>
    <t>CABO UTP CAT 6</t>
  </si>
  <si>
    <t>ADEQUAÇÃO DO RACK EXISTENTE</t>
  </si>
  <si>
    <t>RELOCAÇÃO DE PONTO DE LOGICA</t>
  </si>
  <si>
    <t>PAREDE ACÚSTICA 16,2 M COM BARREIRA ACÚSTICA 2MM 1666 KG/M³ - CHAPA DUPLA PHONIQUE COM CAMARA DE AR ESTRUTURA EM MONTANTES 48 MM COM SISTEMA ISOWALL DE FIXAÇÃO E PREENCHIMENTO EM LÃ DE ROCHA 64 KG/M³</t>
  </si>
  <si>
    <t>FORA DO ESCOPO:</t>
  </si>
  <si>
    <t>BANCADAS</t>
  </si>
  <si>
    <t>MARCENARIA</t>
  </si>
  <si>
    <t>ELETRÔNICOS / ELETRODOMÉSTICO</t>
  </si>
  <si>
    <t>TELAS</t>
  </si>
  <si>
    <t>CADEIRAS / POLTRONA</t>
  </si>
  <si>
    <t>PORTAS ACÚSTICAS (0,80 X 2,10 X 35 CM), INCLUSO FERRAGENS E DOBRADIÇAS</t>
  </si>
  <si>
    <t>JANELA ACUSTICA COM VIDRO DUPLO LAMINADO COM CAMARA DE AR (2,00 X 1,30) M</t>
  </si>
  <si>
    <t>JANELA ACUSTICA COM VIDRO DUPLO LAMINADO COM CAMARA DE AR (1,00 X 1,00) M</t>
  </si>
  <si>
    <t>EUROPA</t>
  </si>
  <si>
    <t>CERTIFICAÇÃO DE PONTOS DE DADOS</t>
  </si>
  <si>
    <t>CC0070</t>
  </si>
  <si>
    <t>REVESTIMENTO ACÚSTICO 11,7 CM COM BARREIRA ACÚSTICA 2 MM 1666 KG/M³ DUPLA PHONIQUE ESTRUTURA EM MONTANTES 90 MM COM SISTEMA ISOWALL DE FIXAÇÃO E PREENCHIMENTO EM LÃ DE ROCHA DE 64 KG/M³</t>
  </si>
  <si>
    <t>REVESTIMENTO EM CHAPA SIMPLES DE DRYWALL RF PARA FECHAMENTO DO VÃO DA JANELA FIXAÇÃO NA ESTRUTURA DO REVESTIMENTO ACÚSTICO 11,70 CM</t>
  </si>
  <si>
    <t>CC0071</t>
  </si>
  <si>
    <t>CC0072</t>
  </si>
  <si>
    <t>FORRO ACÚSTICO ISOLANTE COM BARREIRA ACÚSTICA 2 MM 1666 KG/M³ - CHAPA DUPLA PHONIQUE - ESTRUTURA EM MONTANTES 48 MM COM SISTEMA ISOWALL ISOFLEX DE FIXAÇÃO E PREENCHIMENTO EM LÃ DE ROCHA 64 KG/M³</t>
  </si>
  <si>
    <t>FORRO DRY WALL EM CHAPA SIMPLES MONTANTES 48 MM COM SISTEMA ISOFLEX E PREENCHIMENTO EM LÃ DE ROCHA 64 KG/M³</t>
  </si>
  <si>
    <t>CC0080</t>
  </si>
  <si>
    <t>CC0081</t>
  </si>
  <si>
    <t>CC0082</t>
  </si>
  <si>
    <t>CC0083</t>
  </si>
  <si>
    <t>CC0084</t>
  </si>
  <si>
    <t xml:space="preserve">CONTRATADO: </t>
  </si>
  <si>
    <t>REVESTIMENTOS DE PISO</t>
  </si>
  <si>
    <t>PAREDES DIVISÓRIAS E ISOLAMENTO ACUSTICO</t>
  </si>
  <si>
    <t>DISJUNTOR A SECO 1P10A. Disjuntor Siemens, Schneider, ABB, Steck ou equivalente</t>
  </si>
  <si>
    <t>DISJUNTOR A SECO 1P20A. Disjuntor Siemens, Schneider, ABB, Steck ou equivalente</t>
  </si>
  <si>
    <t>DISJUNTOR A SECO 2P15A. Disjuntor Siemens, Schneider, ABB, Steck ou equivalente</t>
  </si>
  <si>
    <t>DISJUNTOR A SECO 3P50A. Disjuntor Siemens, Schneider, ABB, Steck ou equivalente</t>
  </si>
  <si>
    <t>DISJUNTOR A SECO 3P20A. Disjuntor Siemens, Schneider, ABB, Steck ou equivalente</t>
  </si>
  <si>
    <t>MOBILIZAÇÃO / DESMOBILIZAÇÃO DE CONTAINER - TRANSPORTE</t>
  </si>
  <si>
    <t>LIMPEZA FINA GERAL PARA ENTREGA DE OBRA</t>
  </si>
  <si>
    <t>DEMOLIÇÃO E RETIRADA MANUAL DE PORCELANATO SOBRE PISO ELEVADO</t>
  </si>
  <si>
    <t>PISO ELEVADO: MONTAGEM DE PISO ELEVADO (EXISTENTE), PISO FLUTUANTE 13CM LÃ DE ROCHA DE 64 KG/M³, MANTA MULTIMPACT 10MM PERIMETRAL, INCLUSÃO DE SAPATA COM AMORTECIMENTO DE VIBRAÇÃO</t>
  </si>
  <si>
    <t>SANCA DRY WALL PERFORMA 1 LADO (FECHAMENTO VERTICAL)</t>
  </si>
  <si>
    <t>PISO VINÍLICO TARKETT - LINHA SQUARE, COLEÇÃO SET COM BASE ACUSTICA REF. 24064201 91,44X91,44CM</t>
  </si>
  <si>
    <t>CC0100</t>
  </si>
  <si>
    <t>CC0101</t>
  </si>
  <si>
    <t>INTERRUPTOR BIPOLAR (1 MÓDULO), 10A/250V, INCLUINDO SUPORTE E PLACA - PADRÃO NBR 14136 (REF.: PIAL BTICINO OU EQUIVALENTE)</t>
  </si>
  <si>
    <t>TOMADA 2P+T (1 MÓDULO), 20A - INCLUINDO SUPORTE E PLACA - PADRÃO NBR 14136 (REF.: PIAL BTICINO OU EQUIVALENTE)</t>
  </si>
  <si>
    <t>CC0102</t>
  </si>
  <si>
    <t>TOMADA 2P+T (2 MÓDULOS), 20A - INCLUINDO SUPORTE E PLACA - PADRÃO NBR 14136 (REF.: PIAL BTICINO OU EQUIVALENTE)</t>
  </si>
  <si>
    <t>CC0104</t>
  </si>
  <si>
    <t>TOMADA RJ11 (1 MÓDULO) - INCLUINDO SUPORTE E PLACA - PADRÃO NBR 14136 (REF.: PIAL BTICINO OU EQUIVALENTE)</t>
  </si>
  <si>
    <t>TOMADA RJ45 (1 MÓDULO) - INCLUINDO SUPORTE E PLACA - PADRÃO NBR 14136 (REF.: PIAL BTICINO OU EQUIVALENTE)</t>
  </si>
  <si>
    <t>CC0105</t>
  </si>
  <si>
    <t>CC0110</t>
  </si>
  <si>
    <t>CC0111</t>
  </si>
  <si>
    <t>CC0112</t>
  </si>
  <si>
    <t>CC0113</t>
  </si>
  <si>
    <t>GRANITO BRANCO DALLAS POLIDO</t>
  </si>
  <si>
    <t>QUADRO DE DISTRIBUIÇÃO COM BARRAMENTO PARA ATÉ 12 DISJUNTORES - 100A</t>
  </si>
  <si>
    <t>CC0114</t>
  </si>
  <si>
    <t>CC0115</t>
  </si>
  <si>
    <t>CC0116</t>
  </si>
  <si>
    <t>CC0117</t>
  </si>
  <si>
    <t>CC0120</t>
  </si>
  <si>
    <t>CC0122</t>
  </si>
  <si>
    <t>FORRO ACÚSTICO AMBI 16.1 ESPESSURA 6CM FIXADO EM MONTANTES PRÓPRIOS COM SISTEMA ISOFLEX E PREENCHIMENTO EM LÃ DE ROCHA DE 64 KG/M³ - COR BRANCO</t>
  </si>
  <si>
    <t>FORRO ACÚSTICO AMBI 16.1 ESPESSURA 6CM FIXADO EM MONTANTES PRÓPRIOS COM SISTEMA ISOFLEX E PREENCHIMENTO EM LÃ DE ROCHA DE 64 KG/M³ - COR PRETO</t>
  </si>
  <si>
    <t>REVESTIMENTO ACÚSTICO AMBI 16.1 IGNÍFUO ESPESSURA 6 CM FIXADO EM MONTANTES PRÓPRIOS E PREENCHIDOS EM LÃ DE ROCHA DE 64 KG/M³ - COR BRANCO - COM ACABAMENTO INFERIOR COM 10CM ALTURA (RODAPE)</t>
  </si>
  <si>
    <t>REVESTIMENTO ACÚSTICO AMBI 16.1 IGNÍFUO ESPESSURA 6 CM FIXADO EM MONTANTES PRÓPRIOS E PREENCHIDOS EM LÃ DE ROCHA DE 64 KG/M³ - COR COBALTO - COM ACABAMENTO INFERIOR COM 10CM ALTURA (RODAPE)</t>
  </si>
  <si>
    <t>REVESTIMENTO ACÚSTICO AMBI BRASIL MODELO LISO CF0 - PLACAS DE 595 X 595 X 15 MM COM ENCAIXE MACHO / FEMEA PARA PAREDE - MDF 15 MM COR LOURO CLARO - COM ACABAMENTO INFERIOR COM 10CM ALTURA (RODAPE)</t>
  </si>
  <si>
    <t>AGUA FRIA</t>
  </si>
  <si>
    <t>ESGOTO</t>
  </si>
  <si>
    <t>DRENO - AR CONDICIONADO</t>
  </si>
  <si>
    <t>BDI DIFERENCIADO:</t>
  </si>
  <si>
    <t>TAXA ART  - CONTRATO ACIMA DE 15000</t>
  </si>
  <si>
    <t>SINAPI/PR - INSUMOS / CREA-PR</t>
  </si>
  <si>
    <t>ELABORAÇÃO DE PGRCC - HORA DE ENGENHARIA</t>
  </si>
  <si>
    <t>,</t>
  </si>
  <si>
    <t>SERVIÇOS CIVIS - LIGAÇÃO DA REDE DE ÁGUA NOVA A REDE EXISTENTE (INCLUINDO RETIRADA E RECOLOCAÇÃO DE FORROS)</t>
  </si>
  <si>
    <t>SERVIÇOS CIVIS - LIGAÇÃO DA REDE DE ESGOTO A REDE EXISTENTE (INCLUINDO ABERTURA E FECHAMENTO DE RASGO)</t>
  </si>
  <si>
    <t>CC0125</t>
  </si>
  <si>
    <t>EXECUÇÃO DE TAPUME COM COMPENSADO DE MADEIRA - PRENSADO (TETO-PISO) COM CALÇOS - PRESERVANDO PISO E FORRO EXISTENTE</t>
  </si>
  <si>
    <t>EXCLUSÕES DO ORÇAMENTO:</t>
  </si>
  <si>
    <t>MOBILIÁRIO E SUA FIXAÇÃO EM PAREDE E/OU FORRO ACÚSTICO</t>
  </si>
  <si>
    <t>DIMENSIONAMENTO DO QD05 PARA ALIMENTAÇÃO DO QUADRO NOVO (QD07)</t>
  </si>
  <si>
    <t>LOCAÇÃO DE CAÇAMBA INCLUINDO TAXA DE DESTINAÇÃO DE RESÍDUOS (CLASSE A E CLASSE B)</t>
  </si>
  <si>
    <t>ALÇAPÃO 60X60 EM CHAPA DUPLA DE DRY WALL COM VEDAÇÃO ACUSTICA - ALÇAPÃO KNAUF F-TEC ESTANQUE P/A/F</t>
  </si>
  <si>
    <t>SISTEMA DE CLIMATIZAÇÃO E EXAUSTÃO CONFORME PROJETO ESPECÍFICO (EVAPORADORA VRF / COIFA / VENTILADOR EXAUSTÃO / REDE FRIGORÍGENA ) - FORNECIMENTO E INSTALAÇÃO COMPLETO CONFORME PROJETO</t>
  </si>
  <si>
    <t>TX</t>
  </si>
  <si>
    <t>SINAPI NÃO DESONERADO</t>
  </si>
  <si>
    <r>
      <rPr>
        <b/>
        <sz val="12"/>
        <color indexed="8"/>
        <rFont val="Calibri"/>
        <family val="2"/>
      </rPr>
      <t xml:space="preserve">ORÇAMENTO PARA EXECUÇÃO DE NOVO ESTÚDIO DE GRAVAÇÃO NA UNIDADE </t>
    </r>
    <r>
      <rPr>
        <b/>
        <sz val="12"/>
        <rFont val="Calibri"/>
        <family val="2"/>
      </rPr>
      <t>SENAC/PR - CURITIBA/</t>
    </r>
    <r>
      <rPr>
        <b/>
        <sz val="12"/>
        <color indexed="8"/>
        <rFont val="Calibri"/>
        <family val="2"/>
      </rPr>
      <t xml:space="preserve">PORTÃO                                                             </t>
    </r>
    <r>
      <rPr>
        <sz val="12"/>
        <color indexed="8"/>
        <rFont val="Calibri"/>
        <family val="2"/>
      </rPr>
      <t xml:space="preserve">                                                                                                                                                                                                                                                                                                              </t>
    </r>
  </si>
  <si>
    <r>
      <t xml:space="preserve">CONTRATANTE: </t>
    </r>
    <r>
      <rPr>
        <b/>
        <sz val="12"/>
        <color indexed="8"/>
        <rFont val="Calibri"/>
        <family val="2"/>
      </rPr>
      <t>SENAC/PR</t>
    </r>
  </si>
  <si>
    <t>ORÇAMENTO OBRA ESTÚDIO SENAC/PR - UEPT CURITIBA/PORTÃO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</si>
</sst>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79"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b/>
      <sz val="12"/>
      <color indexed="8"/>
      <name val="Calibri"/>
      <family val="2"/>
    </font>
    <font>
      <sz val="12"/>
      <color indexed="8"/>
      <name val="Calibri"/>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2"/>
      <color theme="1"/>
      <name val="Calibri"/>
      <family val="2"/>
      <scheme val="minor"/>
    </font>
    <font>
      <b/>
      <sz val="12"/>
      <color theme="1"/>
      <name val="Calibri"/>
      <family val="2"/>
      <scheme val="minor"/>
    </font>
    <font>
      <b/>
      <sz val="12"/>
      <name val="Calibri"/>
      <family val="2"/>
      <scheme val="minor"/>
    </font>
    <font>
      <b/>
      <sz val="12"/>
      <color rgb="FF006100"/>
      <name val="Calibri"/>
      <family val="2"/>
      <scheme val="minor"/>
    </font>
    <font>
      <sz val="12"/>
      <name val="Calibri"/>
      <family val="2"/>
      <scheme val="minor"/>
    </font>
    <font>
      <sz val="12"/>
      <color rgb="FF000000"/>
      <name val="Calibri"/>
      <family val="2"/>
      <scheme val="minor"/>
    </font>
    <font>
      <sz val="12"/>
      <color rgb="FF006100"/>
      <name val="Calibri"/>
      <family val="2"/>
      <scheme val="minor"/>
    </font>
    <font>
      <sz val="10"/>
      <name val="Arial"/>
      <family val="2"/>
    </font>
    <font>
      <b/>
      <sz val="16"/>
      <name val="Calibri"/>
      <family val="2"/>
      <scheme val="minor"/>
    </font>
    <font>
      <sz val="8"/>
      <name val="Calibri"/>
      <family val="2"/>
      <scheme val="minor"/>
    </font>
    <font>
      <sz val="12"/>
      <color theme="9" tint="-0.249977111117893"/>
      <name val="Calibri"/>
      <family val="2"/>
      <scheme val="minor"/>
    </font>
    <font>
      <b/>
      <sz val="12"/>
      <color theme="9" tint="-0.249977111117893"/>
      <name val="Calibri"/>
      <family val="2"/>
      <scheme val="minor"/>
    </font>
    <font>
      <sz val="12"/>
      <color theme="8" tint="-0.499984740745262"/>
      <name val="Calibri"/>
      <family val="2"/>
      <scheme val="minor"/>
    </font>
    <font>
      <sz val="16"/>
      <name val="Calibri"/>
      <family val="2"/>
      <scheme val="minor"/>
    </font>
    <font>
      <u/>
      <sz val="12"/>
      <color theme="1"/>
      <name val="Calibri"/>
      <family val="2"/>
      <scheme val="minor"/>
    </font>
    <font>
      <sz val="11"/>
      <color indexed="1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2"/>
      <color rgb="FF0070C0"/>
      <name val="Calibri"/>
      <family val="2"/>
      <scheme val="minor"/>
    </font>
    <font>
      <b/>
      <sz val="18"/>
      <color rgb="FF0070C0"/>
      <name val="Calibri"/>
      <family val="2"/>
      <scheme val="minor"/>
    </font>
    <font>
      <b/>
      <sz val="14"/>
      <color theme="1"/>
      <name val="Calibri"/>
      <family val="2"/>
      <scheme val="minor"/>
    </font>
    <font>
      <b/>
      <sz val="12"/>
      <name val="Calibri"/>
      <family val="2"/>
    </font>
  </fonts>
  <fills count="59">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hair">
        <color auto="1"/>
      </right>
      <top style="hair">
        <color auto="1"/>
      </top>
      <bottom style="hair">
        <color auto="1"/>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bottom style="hair">
        <color indexed="64"/>
      </bottom>
      <diagonal/>
    </border>
    <border>
      <left/>
      <right style="medium">
        <color indexed="64"/>
      </right>
      <top/>
      <bottom style="hair">
        <color indexed="64"/>
      </bottom>
      <diagonal/>
    </border>
  </borders>
  <cellStyleXfs count="673">
    <xf numFmtId="0" fontId="0" fillId="0" borderId="0"/>
    <xf numFmtId="167" fontId="5" fillId="0" borderId="0"/>
    <xf numFmtId="0" fontId="18" fillId="3" borderId="0" applyNumberFormat="0" applyBorder="0" applyAlignment="0" applyProtection="0"/>
    <xf numFmtId="0" fontId="4" fillId="0" borderId="0"/>
    <xf numFmtId="168" fontId="2" fillId="0" borderId="0" applyFill="0" applyBorder="0" applyAlignment="0" applyProtection="0"/>
    <xf numFmtId="165" fontId="17"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7"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7"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7" fillId="0" borderId="0" applyFont="0" applyFill="0" applyBorder="0" applyAlignment="0" applyProtection="0"/>
    <xf numFmtId="43" fontId="17" fillId="0" borderId="0" applyFont="0" applyFill="0" applyBorder="0" applyAlignment="0" applyProtection="0"/>
    <xf numFmtId="0" fontId="44" fillId="0" borderId="0"/>
    <xf numFmtId="44" fontId="3" fillId="0" borderId="0" applyFill="0" applyBorder="0" applyAlignment="0" applyProtection="0"/>
    <xf numFmtId="0" fontId="25" fillId="0" borderId="0"/>
    <xf numFmtId="0" fontId="25" fillId="0" borderId="0"/>
    <xf numFmtId="0" fontId="6" fillId="0" borderId="0"/>
    <xf numFmtId="0" fontId="6" fillId="0" borderId="0"/>
    <xf numFmtId="9" fontId="6" fillId="0" borderId="0" applyFont="0" applyFill="0" applyBorder="0" applyAlignment="0" applyProtection="0"/>
    <xf numFmtId="0" fontId="4" fillId="0" borderId="0" applyBorder="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1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5"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19"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6"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6" fillId="38" borderId="0" applyNumberFormat="0" applyBorder="0" applyAlignment="0" applyProtection="0"/>
    <xf numFmtId="0" fontId="66" fillId="38" borderId="0" applyNumberFormat="0" applyBorder="0" applyAlignment="0" applyProtection="0"/>
    <xf numFmtId="0" fontId="66" fillId="19" borderId="0" applyNumberFormat="0" applyBorder="0" applyAlignment="0" applyProtection="0"/>
    <xf numFmtId="0" fontId="66" fillId="29" borderId="0" applyNumberFormat="0" applyBorder="0" applyAlignment="0" applyProtection="0"/>
    <xf numFmtId="0" fontId="66" fillId="2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0"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19"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6" fillId="34"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5" borderId="0" applyNumberFormat="0" applyBorder="0" applyAlignment="0" applyProtection="0"/>
    <xf numFmtId="0" fontId="66" fillId="31"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33" borderId="0" applyNumberFormat="0" applyBorder="0" applyAlignment="0" applyProtection="0"/>
    <xf numFmtId="0" fontId="66" fillId="33" borderId="0" applyNumberFormat="0" applyBorder="0" applyAlignment="0" applyProtection="0"/>
    <xf numFmtId="0" fontId="66" fillId="33" borderId="0" applyNumberFormat="0" applyBorder="0" applyAlignment="0" applyProtection="0"/>
    <xf numFmtId="0" fontId="66" fillId="33" borderId="0" applyNumberFormat="0" applyBorder="0" applyAlignment="0" applyProtection="0"/>
    <xf numFmtId="0" fontId="66" fillId="33"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19"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21"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8"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9" borderId="0" applyNumberFormat="0" applyBorder="0" applyAlignment="0" applyProtection="0"/>
    <xf numFmtId="0" fontId="58" fillId="12" borderId="0" applyNumberFormat="0" applyBorder="0" applyAlignment="0" applyProtection="0"/>
    <xf numFmtId="0" fontId="57" fillId="13"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62" fillId="31" borderId="49" applyNumberFormat="0" applyAlignment="0" applyProtection="0"/>
    <xf numFmtId="0" fontId="62" fillId="31" borderId="49" applyNumberFormat="0" applyAlignment="0" applyProtection="0"/>
    <xf numFmtId="0" fontId="62" fillId="50"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33" borderId="49" applyNumberFormat="0" applyAlignment="0" applyProtection="0"/>
    <xf numFmtId="0" fontId="62" fillId="10" borderId="49" applyNumberFormat="0" applyAlignment="0" applyProtection="0"/>
    <xf numFmtId="0" fontId="64" fillId="51"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4" fillId="52" borderId="50" applyNumberFormat="0" applyAlignment="0" applyProtection="0"/>
    <xf numFmtId="0" fontId="63" fillId="0" borderId="51" applyNumberFormat="0" applyFill="0" applyAlignment="0" applyProtection="0"/>
    <xf numFmtId="0" fontId="64" fillId="51" borderId="50"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66" fillId="40"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53" borderId="0" applyNumberFormat="0" applyBorder="0" applyAlignment="0" applyProtection="0"/>
    <xf numFmtId="0" fontId="66" fillId="43" borderId="0" applyNumberFormat="0" applyBorder="0" applyAlignment="0" applyProtection="0"/>
    <xf numFmtId="0" fontId="66" fillId="47"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54" borderId="0" applyNumberFormat="0" applyBorder="0" applyAlignment="0" applyProtection="0"/>
    <xf numFmtId="0" fontId="66" fillId="48"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35" borderId="0" applyNumberFormat="0" applyBorder="0" applyAlignment="0" applyProtection="0"/>
    <xf numFmtId="0" fontId="66" fillId="56"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57" borderId="0" applyNumberFormat="0" applyBorder="0" applyAlignment="0" applyProtection="0"/>
    <xf numFmtId="0" fontId="66" fillId="40"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9"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6" fillId="58" borderId="0" applyNumberFormat="0" applyBorder="0" applyAlignment="0" applyProtection="0"/>
    <xf numFmtId="0" fontId="60" fillId="34"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36"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60" fillId="22" borderId="49" applyNumberFormat="0" applyAlignment="0" applyProtection="0"/>
    <xf numFmtId="0" fontId="4" fillId="0" borderId="0"/>
    <xf numFmtId="0" fontId="4" fillId="0" borderId="0"/>
    <xf numFmtId="0" fontId="65" fillId="0" borderId="0" applyNumberFormat="0" applyFill="0" applyBorder="0" applyAlignment="0" applyProtection="0"/>
    <xf numFmtId="0" fontId="57" fillId="13" borderId="0" applyNumberFormat="0" applyBorder="0" applyAlignment="0" applyProtection="0"/>
    <xf numFmtId="0" fontId="54" fillId="0" borderId="2" applyNumberFormat="0" applyFill="0" applyAlignment="0" applyProtection="0"/>
    <xf numFmtId="0" fontId="54" fillId="0" borderId="2" applyNumberFormat="0" applyFill="0" applyAlignment="0" applyProtection="0"/>
    <xf numFmtId="0" fontId="55" fillId="0" borderId="52" applyNumberFormat="0" applyFill="0" applyAlignment="0" applyProtection="0"/>
    <xf numFmtId="0" fontId="55" fillId="0" borderId="52" applyNumberFormat="0" applyFill="0" applyAlignment="0" applyProtection="0"/>
    <xf numFmtId="0" fontId="56" fillId="0" borderId="53" applyNumberFormat="0" applyFill="0" applyAlignment="0" applyProtection="0"/>
    <xf numFmtId="0" fontId="56" fillId="0" borderId="53"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58" fillId="12"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58" fillId="20" borderId="0" applyNumberFormat="0" applyBorder="0" applyAlignment="0" applyProtection="0"/>
    <xf numFmtId="0" fontId="60" fillId="16" borderId="49" applyNumberFormat="0" applyAlignment="0" applyProtection="0"/>
    <xf numFmtId="0" fontId="63" fillId="0" borderId="51"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9" fillId="0" borderId="0" applyFont="0" applyFill="0" applyBorder="0" applyAlignment="0" applyProtection="0"/>
    <xf numFmtId="165" fontId="6" fillId="0" borderId="0" applyFont="0" applyFill="0" applyBorder="0" applyAlignment="0" applyProtection="0"/>
    <xf numFmtId="0" fontId="59" fillId="34"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6" borderId="0" applyNumberFormat="0" applyBorder="0" applyAlignment="0" applyProtection="0"/>
    <xf numFmtId="0" fontId="59" fillId="34" borderId="0" applyNumberFormat="0" applyBorder="0" applyAlignment="0" applyProtection="0"/>
    <xf numFmtId="0" fontId="4" fillId="0" borderId="0"/>
    <xf numFmtId="0" fontId="4" fillId="0" borderId="0"/>
    <xf numFmtId="0" fontId="74" fillId="0" borderId="0"/>
    <xf numFmtId="0" fontId="17"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3" borderId="54" applyNumberFormat="0" applyFont="0" applyAlignment="0" applyProtection="0"/>
    <xf numFmtId="0" fontId="6" fillId="23" borderId="54" applyNumberFormat="0" applyFont="0" applyAlignment="0" applyProtection="0"/>
    <xf numFmtId="0" fontId="6" fillId="25" borderId="54" applyNumberFormat="0" applyAlignment="0" applyProtection="0"/>
    <xf numFmtId="0" fontId="6" fillId="25" borderId="54" applyNumberFormat="0" applyAlignment="0" applyProtection="0"/>
    <xf numFmtId="0" fontId="6" fillId="25" borderId="54" applyNumberFormat="0" applyAlignment="0" applyProtection="0"/>
    <xf numFmtId="0" fontId="6" fillId="25" borderId="54" applyNumberFormat="0" applyAlignment="0" applyProtection="0"/>
    <xf numFmtId="0" fontId="4" fillId="25" borderId="54" applyNumberFormat="0" applyAlignment="0" applyProtection="0"/>
    <xf numFmtId="0" fontId="4" fillId="25" borderId="54" applyNumberFormat="0" applyAlignment="0" applyProtection="0"/>
    <xf numFmtId="0" fontId="4" fillId="25" borderId="54" applyNumberFormat="0" applyAlignment="0" applyProtection="0"/>
    <xf numFmtId="0" fontId="4" fillId="23" borderId="54" applyNumberFormat="0" applyFont="0" applyAlignment="0" applyProtection="0"/>
    <xf numFmtId="0" fontId="6" fillId="0" borderId="0"/>
    <xf numFmtId="0" fontId="6" fillId="0" borderId="0"/>
    <xf numFmtId="0" fontId="4" fillId="23" borderId="54" applyNumberFormat="0" applyFont="0" applyAlignment="0" applyProtection="0"/>
    <xf numFmtId="0" fontId="4" fillId="23" borderId="54" applyNumberFormat="0" applyFont="0" applyAlignment="0" applyProtection="0"/>
    <xf numFmtId="0" fontId="4" fillId="23" borderId="54" applyNumberFormat="0" applyFont="0" applyAlignment="0" applyProtection="0"/>
    <xf numFmtId="0" fontId="61" fillId="31" borderId="55" applyNumberFormat="0" applyAlignment="0" applyProtection="0"/>
    <xf numFmtId="0" fontId="61" fillId="31" borderId="55"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61" fillId="50"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33" borderId="55" applyNumberFormat="0" applyAlignment="0" applyProtection="0"/>
    <xf numFmtId="0" fontId="61" fillId="10" borderId="55"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52" fillId="0" borderId="0" applyNumberFormat="0" applyFill="0" applyBorder="0" applyAlignment="0" applyProtection="0"/>
    <xf numFmtId="0" fontId="65"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0" fillId="0" borderId="56"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54" fillId="0" borderId="2" applyNumberFormat="0" applyFill="0" applyAlignment="0" applyProtection="0"/>
    <xf numFmtId="0" fontId="70" fillId="0" borderId="56" applyNumberFormat="0" applyFill="0" applyAlignment="0" applyProtection="0"/>
    <xf numFmtId="0" fontId="73" fillId="0" borderId="0" applyNumberFormat="0" applyFill="0" applyBorder="0" applyAlignment="0" applyProtection="0"/>
    <xf numFmtId="0" fontId="70" fillId="0" borderId="56"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3" fillId="0" borderId="0" applyNumberFormat="0" applyFill="0" applyBorder="0" applyAlignment="0" applyProtection="0"/>
    <xf numFmtId="0" fontId="70" fillId="0" borderId="56" applyNumberFormat="0" applyFill="0" applyAlignment="0" applyProtection="0"/>
    <xf numFmtId="0" fontId="71" fillId="0" borderId="52" applyNumberFormat="0" applyFill="0" applyAlignment="0" applyProtection="0"/>
    <xf numFmtId="0" fontId="71" fillId="0" borderId="52" applyNumberFormat="0" applyFill="0" applyAlignment="0" applyProtection="0"/>
    <xf numFmtId="0" fontId="72" fillId="0" borderId="57" applyNumberFormat="0" applyFill="0" applyAlignment="0" applyProtection="0"/>
    <xf numFmtId="0" fontId="72" fillId="0" borderId="57"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68" fillId="0" borderId="58" applyNumberFormat="0" applyFill="0" applyAlignment="0" applyProtection="0"/>
    <xf numFmtId="0" fontId="68" fillId="0" borderId="58" applyNumberFormat="0" applyFill="0" applyAlignment="0" applyProtection="0"/>
    <xf numFmtId="0" fontId="68" fillId="0" borderId="59" applyNumberFormat="0" applyFill="0" applyAlignment="0" applyProtection="0"/>
    <xf numFmtId="0" fontId="68" fillId="0" borderId="59" applyNumberFormat="0" applyFill="0" applyAlignment="0" applyProtection="0"/>
    <xf numFmtId="0" fontId="68" fillId="0" borderId="59" applyNumberFormat="0" applyFill="0" applyAlignment="0" applyProtection="0"/>
    <xf numFmtId="0" fontId="68" fillId="0" borderId="59"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2" fillId="0" borderId="0" applyNumberFormat="0" applyFill="0" applyBorder="0" applyAlignment="0" applyProtection="0"/>
  </cellStyleXfs>
  <cellXfs count="502">
    <xf numFmtId="0" fontId="0" fillId="0" borderId="0" xfId="0"/>
    <xf numFmtId="0" fontId="0" fillId="0" borderId="0" xfId="0" applyAlignment="1">
      <alignment horizontal="center" vertical="center"/>
    </xf>
    <xf numFmtId="0" fontId="0" fillId="0" borderId="0" xfId="0" applyAlignment="1">
      <alignment vertical="center"/>
    </xf>
    <xf numFmtId="0" fontId="21" fillId="0" borderId="0" xfId="0" applyFont="1" applyAlignment="1">
      <alignment vertical="center"/>
    </xf>
    <xf numFmtId="170" fontId="0" fillId="0" borderId="0" xfId="0" applyNumberFormat="1" applyBorder="1" applyAlignment="1">
      <alignment horizontal="center" vertical="center"/>
    </xf>
    <xf numFmtId="170" fontId="0" fillId="0" borderId="0" xfId="0" applyNumberFormat="1" applyAlignment="1">
      <alignment horizontal="center"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0" fillId="0" borderId="0" xfId="0" applyNumberFormat="1" applyBorder="1" applyAlignment="1">
      <alignment horizontal="center" vertical="center"/>
    </xf>
    <xf numFmtId="0" fontId="0" fillId="0" borderId="0" xfId="0" applyNumberFormat="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9" fillId="0" borderId="0" xfId="0" applyFont="1" applyAlignment="1">
      <alignment vertical="center"/>
    </xf>
    <xf numFmtId="0" fontId="4" fillId="0" borderId="0" xfId="0" applyFont="1" applyAlignment="1">
      <alignment vertical="center"/>
    </xf>
    <xf numFmtId="10" fontId="22" fillId="0" borderId="0" xfId="17" applyNumberFormat="1"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Alignment="1">
      <alignment horizontal="center" vertical="center"/>
    </xf>
    <xf numFmtId="10" fontId="22" fillId="0" borderId="0" xfId="17" applyNumberFormat="1" applyFont="1" applyAlignment="1">
      <alignment horizontal="center" vertical="center"/>
    </xf>
    <xf numFmtId="0" fontId="22" fillId="0" borderId="0" xfId="0" applyFont="1" applyFill="1" applyAlignment="1">
      <alignment vertical="center"/>
    </xf>
    <xf numFmtId="166" fontId="1" fillId="0" borderId="0" xfId="33" applyNumberFormat="1" applyFont="1" applyFill="1" applyBorder="1" applyAlignment="1">
      <alignment horizontal="center" vertical="center"/>
    </xf>
    <xf numFmtId="4" fontId="0" fillId="0" borderId="0" xfId="0" applyNumberFormat="1" applyBorder="1" applyAlignment="1">
      <alignment horizontal="right"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Fill="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3" fillId="0" borderId="3" xfId="0" applyNumberFormat="1" applyFont="1" applyFill="1" applyBorder="1" applyAlignment="1">
      <alignment horizontal="right" vertical="center"/>
    </xf>
    <xf numFmtId="4" fontId="23"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4" fontId="24" fillId="0" borderId="3" xfId="0" applyNumberFormat="1" applyFont="1" applyFill="1" applyBorder="1" applyAlignment="1">
      <alignment horizontal="center" vertical="center"/>
    </xf>
    <xf numFmtId="0" fontId="24" fillId="0" borderId="3" xfId="0" applyFont="1" applyFill="1" applyBorder="1" applyAlignment="1">
      <alignment horizontal="center" vertical="center"/>
    </xf>
    <xf numFmtId="170" fontId="24" fillId="0" borderId="3" xfId="0" applyNumberFormat="1" applyFont="1" applyFill="1" applyBorder="1" applyAlignment="1">
      <alignment horizontal="center" vertical="center"/>
    </xf>
    <xf numFmtId="0" fontId="2" fillId="0" borderId="3" xfId="0" applyFont="1" applyBorder="1" applyAlignment="1">
      <alignment horizontal="justify" vertical="center"/>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right" vertical="center" wrapText="1"/>
    </xf>
    <xf numFmtId="2" fontId="2" fillId="0" borderId="3" xfId="5" applyNumberFormat="1" applyFont="1" applyFill="1" applyBorder="1" applyAlignment="1">
      <alignment horizontal="center" vertical="center"/>
    </xf>
    <xf numFmtId="0" fontId="23" fillId="0" borderId="3" xfId="0" applyFont="1" applyFill="1" applyBorder="1" applyAlignment="1">
      <alignment horizontal="center" vertical="center"/>
    </xf>
    <xf numFmtId="0" fontId="23" fillId="0" borderId="3" xfId="0" applyFont="1" applyFill="1" applyBorder="1" applyAlignment="1">
      <alignment horizontal="justify" vertical="center"/>
    </xf>
    <xf numFmtId="4" fontId="23" fillId="0" borderId="3" xfId="0" applyNumberFormat="1" applyFont="1" applyBorder="1" applyAlignment="1">
      <alignment horizontal="center" vertical="center"/>
    </xf>
    <xf numFmtId="0" fontId="24" fillId="0" borderId="3" xfId="0" applyFont="1" applyFill="1" applyBorder="1" applyAlignment="1">
      <alignment horizontal="left" vertical="center"/>
    </xf>
    <xf numFmtId="4" fontId="24" fillId="0" borderId="3" xfId="0" applyNumberFormat="1" applyFont="1" applyFill="1" applyBorder="1" applyAlignment="1">
      <alignment horizontal="right" vertical="center"/>
    </xf>
    <xf numFmtId="10" fontId="24" fillId="0" borderId="3" xfId="17" applyNumberFormat="1" applyFont="1" applyFill="1" applyBorder="1" applyAlignment="1">
      <alignment horizontal="center" vertical="center"/>
    </xf>
    <xf numFmtId="10" fontId="23" fillId="0" borderId="3" xfId="17" applyNumberFormat="1" applyFont="1" applyBorder="1" applyAlignment="1">
      <alignment horizontal="center" vertical="center"/>
    </xf>
    <xf numFmtId="170" fontId="23"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right" vertical="center" wrapText="1"/>
    </xf>
    <xf numFmtId="4" fontId="1" fillId="0" borderId="3" xfId="0" applyNumberFormat="1" applyFont="1" applyFill="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170" fontId="1"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1" fillId="0" borderId="3" xfId="0" applyFont="1" applyFill="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0" xfId="0" applyFont="1"/>
    <xf numFmtId="0" fontId="26" fillId="0" borderId="0" xfId="0" applyFont="1" applyBorder="1" applyAlignment="1">
      <alignment vertical="center"/>
    </xf>
    <xf numFmtId="0" fontId="27" fillId="6" borderId="4" xfId="0" applyFont="1" applyFill="1" applyBorder="1" applyAlignment="1">
      <alignment horizontal="center" vertical="center" wrapText="1"/>
    </xf>
    <xf numFmtId="0" fontId="21"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0" fillId="0" borderId="0" xfId="0" applyFill="1" applyBorder="1" applyAlignment="1">
      <alignment vertical="center"/>
    </xf>
    <xf numFmtId="0" fontId="28" fillId="0" borderId="0" xfId="0" applyFont="1" applyFill="1" applyBorder="1" applyAlignment="1">
      <alignment horizontal="center" vertical="center"/>
    </xf>
    <xf numFmtId="0" fontId="25" fillId="0" borderId="6" xfId="0" applyFont="1" applyFill="1" applyBorder="1" applyAlignment="1">
      <alignment horizontal="right"/>
    </xf>
    <xf numFmtId="171" fontId="29" fillId="3" borderId="7" xfId="2" applyNumberFormat="1" applyFont="1" applyBorder="1" applyAlignment="1">
      <alignment horizontal="left"/>
    </xf>
    <xf numFmtId="0" fontId="25" fillId="0" borderId="8" xfId="0" applyFont="1" applyFill="1" applyBorder="1" applyAlignment="1">
      <alignment horizontal="right"/>
    </xf>
    <xf numFmtId="171" fontId="29" fillId="3" borderId="9" xfId="2" applyNumberFormat="1" applyFont="1" applyBorder="1" applyAlignment="1">
      <alignment horizontal="left"/>
    </xf>
    <xf numFmtId="0" fontId="25" fillId="0" borderId="0" xfId="0" applyFont="1" applyFill="1" applyBorder="1"/>
    <xf numFmtId="0" fontId="25" fillId="0" borderId="0" xfId="0" applyFont="1" applyFill="1" applyBorder="1" applyAlignment="1">
      <alignment horizontal="right"/>
    </xf>
    <xf numFmtId="0" fontId="25" fillId="0" borderId="0" xfId="0" applyFont="1" applyFill="1" applyBorder="1" applyAlignment="1">
      <alignment vertical="center"/>
    </xf>
    <xf numFmtId="171" fontId="30" fillId="3" borderId="7" xfId="2" applyNumberFormat="1" applyFont="1" applyBorder="1" applyAlignment="1">
      <alignment horizontal="left"/>
    </xf>
    <xf numFmtId="171" fontId="30"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Fill="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Fill="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Fill="1" applyBorder="1" applyAlignment="1">
      <alignment vertical="center" wrapText="1"/>
    </xf>
    <xf numFmtId="172" fontId="31" fillId="0" borderId="0" xfId="0" applyNumberFormat="1" applyFont="1" applyFill="1" applyBorder="1" applyAlignment="1">
      <alignment horizontal="center"/>
    </xf>
    <xf numFmtId="14" fontId="31" fillId="0" borderId="0" xfId="0" applyNumberFormat="1" applyFont="1" applyFill="1" applyBorder="1" applyAlignment="1">
      <alignment horizontal="center"/>
    </xf>
    <xf numFmtId="10" fontId="1" fillId="0" borderId="0" xfId="17" applyNumberFormat="1" applyFont="1" applyFill="1" applyBorder="1" applyAlignment="1">
      <alignment horizontal="center"/>
    </xf>
    <xf numFmtId="10" fontId="31" fillId="0" borderId="0" xfId="17" applyNumberFormat="1" applyFont="1" applyFill="1" applyBorder="1" applyAlignment="1">
      <alignment horizontal="center"/>
    </xf>
    <xf numFmtId="0" fontId="2" fillId="0" borderId="10" xfId="0" applyFont="1" applyFill="1" applyBorder="1" applyAlignment="1">
      <alignment horizontal="justify" vertical="center" wrapText="1"/>
    </xf>
    <xf numFmtId="4" fontId="2" fillId="0" borderId="10" xfId="0" applyNumberFormat="1" applyFont="1" applyFill="1" applyBorder="1" applyAlignment="1">
      <alignment horizontal="center" vertical="center" wrapText="1"/>
    </xf>
    <xf numFmtId="4" fontId="2" fillId="0" borderId="10" xfId="0" applyNumberFormat="1" applyFont="1" applyBorder="1" applyAlignment="1">
      <alignment horizontal="center" vertical="center"/>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xf>
    <xf numFmtId="0" fontId="25" fillId="0" borderId="10" xfId="0" applyFont="1" applyFill="1" applyBorder="1" applyAlignment="1">
      <alignment horizontal="center" vertical="center" wrapText="1"/>
    </xf>
    <xf numFmtId="4" fontId="25" fillId="0" borderId="10" xfId="0"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xf>
    <xf numFmtId="4" fontId="25" fillId="0" borderId="10" xfId="0" applyNumberFormat="1" applyFont="1" applyBorder="1" applyAlignment="1">
      <alignment horizontal="center" vertical="center"/>
    </xf>
    <xf numFmtId="0" fontId="25" fillId="0" borderId="11" xfId="0" applyFont="1" applyFill="1" applyBorder="1" applyAlignment="1">
      <alignment horizontal="center" vertical="center" wrapText="1"/>
    </xf>
    <xf numFmtId="0" fontId="25" fillId="0" borderId="11" xfId="0" applyFont="1" applyFill="1" applyBorder="1" applyAlignment="1">
      <alignment horizontal="center" vertical="center"/>
    </xf>
    <xf numFmtId="0" fontId="2" fillId="0" borderId="10" xfId="0" applyFont="1" applyBorder="1" applyAlignment="1">
      <alignment horizontal="justify" vertical="center"/>
    </xf>
    <xf numFmtId="0" fontId="25"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5" fillId="0" borderId="10" xfId="5" applyNumberFormat="1" applyFont="1" applyFill="1" applyBorder="1" applyAlignment="1">
      <alignment horizontal="center" vertical="center" wrapText="1"/>
    </xf>
    <xf numFmtId="0" fontId="25" fillId="0" borderId="15" xfId="0" applyFont="1" applyFill="1" applyBorder="1" applyAlignment="1">
      <alignment horizontal="center" vertical="center"/>
    </xf>
    <xf numFmtId="0" fontId="25" fillId="0" borderId="10" xfId="0" applyFont="1" applyFill="1" applyBorder="1" applyAlignment="1">
      <alignment horizontal="center" wrapText="1"/>
    </xf>
    <xf numFmtId="2" fontId="2" fillId="0" borderId="10"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NumberFormat="1" applyFont="1" applyFill="1" applyBorder="1" applyAlignment="1">
      <alignment horizontal="center" vertical="center"/>
    </xf>
    <xf numFmtId="0" fontId="25" fillId="0" borderId="11" xfId="0" applyNumberFormat="1" applyFont="1" applyFill="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6" xfId="0" applyFont="1" applyFill="1" applyBorder="1" applyAlignment="1">
      <alignment horizontal="right" vertical="center" wrapText="1"/>
    </xf>
    <xf numFmtId="0" fontId="1" fillId="0" borderId="16" xfId="0"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10" fontId="1" fillId="0" borderId="16"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170" fontId="2" fillId="0" borderId="18" xfId="0" applyNumberFormat="1" applyFont="1" applyBorder="1" applyAlignment="1">
      <alignment horizontal="center" vertical="center"/>
    </xf>
    <xf numFmtId="0" fontId="27" fillId="6" borderId="19" xfId="0" applyFont="1" applyFill="1" applyBorder="1" applyAlignment="1">
      <alignment horizontal="center" vertical="center" wrapText="1"/>
    </xf>
    <xf numFmtId="0" fontId="27" fillId="6" borderId="20" xfId="0" applyFont="1" applyFill="1" applyBorder="1" applyAlignment="1">
      <alignment horizontal="center" vertical="center" wrapText="1"/>
    </xf>
    <xf numFmtId="0" fontId="21"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NumberFormat="1" applyFont="1" applyFill="1" applyBorder="1" applyAlignment="1">
      <alignment vertical="center"/>
    </xf>
    <xf numFmtId="49" fontId="2" fillId="0" borderId="22"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24" fillId="0" borderId="14" xfId="0" applyNumberFormat="1" applyFont="1" applyFill="1" applyBorder="1" applyAlignment="1">
      <alignment horizontal="center" vertical="center"/>
    </xf>
    <xf numFmtId="0" fontId="24" fillId="0" borderId="22"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3" fillId="0" borderId="22" xfId="0" applyFont="1" applyFill="1" applyBorder="1" applyAlignment="1">
      <alignment horizontal="center" vertical="center"/>
    </xf>
    <xf numFmtId="0" fontId="23" fillId="0" borderId="14"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14" xfId="0" applyNumberFormat="1" applyFont="1" applyFill="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Fill="1" applyBorder="1" applyAlignment="1">
      <alignment horizontal="center" vertical="center" wrapText="1"/>
    </xf>
    <xf numFmtId="0" fontId="24" fillId="0" borderId="22" xfId="0" applyFont="1" applyBorder="1" applyAlignment="1">
      <alignment horizontal="center" vertical="center" wrapText="1"/>
    </xf>
    <xf numFmtId="0" fontId="2" fillId="0" borderId="15" xfId="0" applyNumberFormat="1" applyFont="1" applyFill="1" applyBorder="1" applyAlignment="1">
      <alignment horizontal="center" vertical="center"/>
    </xf>
    <xf numFmtId="0" fontId="32" fillId="0" borderId="23" xfId="0" applyFont="1" applyBorder="1" applyAlignment="1">
      <alignment horizontal="center" vertical="center"/>
    </xf>
    <xf numFmtId="0" fontId="32" fillId="0" borderId="24" xfId="0" applyFont="1" applyBorder="1" applyAlignment="1">
      <alignment horizontal="center" vertical="center"/>
    </xf>
    <xf numFmtId="0" fontId="33" fillId="0" borderId="24" xfId="0" applyFont="1" applyBorder="1" applyAlignment="1">
      <alignment vertical="center"/>
    </xf>
    <xf numFmtId="0" fontId="33" fillId="0" borderId="24" xfId="0" applyFont="1" applyBorder="1" applyAlignment="1">
      <alignment horizontal="center" vertical="center"/>
    </xf>
    <xf numFmtId="4" fontId="33" fillId="0" borderId="24" xfId="0" applyNumberFormat="1" applyFont="1" applyBorder="1" applyAlignment="1">
      <alignment horizontal="right" vertical="center"/>
    </xf>
    <xf numFmtId="4" fontId="33" fillId="0" borderId="24" xfId="0" applyNumberFormat="1" applyFont="1" applyBorder="1" applyAlignment="1">
      <alignment horizontal="center" vertical="center"/>
    </xf>
    <xf numFmtId="10" fontId="33" fillId="0" borderId="24" xfId="17" applyNumberFormat="1" applyFont="1" applyBorder="1" applyAlignment="1">
      <alignment horizontal="center" vertical="center"/>
    </xf>
    <xf numFmtId="170" fontId="33" fillId="0" borderId="24" xfId="0" applyNumberFormat="1" applyFont="1" applyBorder="1" applyAlignment="1">
      <alignment horizontal="center" vertical="center"/>
    </xf>
    <xf numFmtId="0" fontId="33" fillId="0" borderId="25" xfId="0" applyNumberFormat="1" applyFont="1" applyBorder="1" applyAlignment="1">
      <alignment horizontal="center" vertical="center"/>
    </xf>
    <xf numFmtId="0" fontId="25" fillId="0" borderId="16" xfId="0" applyFont="1" applyFill="1" applyBorder="1" applyAlignment="1">
      <alignment horizontal="justify" vertical="center" wrapText="1"/>
    </xf>
    <xf numFmtId="0" fontId="25" fillId="0" borderId="16" xfId="0" applyFont="1" applyFill="1" applyBorder="1" applyAlignment="1">
      <alignment horizontal="center" vertical="center" wrapText="1"/>
    </xf>
    <xf numFmtId="4" fontId="25" fillId="0" borderId="16" xfId="0" applyNumberFormat="1" applyFont="1" applyFill="1" applyBorder="1" applyAlignment="1">
      <alignment horizontal="center" vertical="center"/>
    </xf>
    <xf numFmtId="4" fontId="25" fillId="0" borderId="16" xfId="0" applyNumberFormat="1" applyFont="1" applyBorder="1" applyAlignment="1">
      <alignment horizontal="center" vertical="center"/>
    </xf>
    <xf numFmtId="10" fontId="25" fillId="0" borderId="16" xfId="17" applyNumberFormat="1" applyFont="1" applyBorder="1" applyAlignment="1">
      <alignment horizontal="center" vertical="center"/>
    </xf>
    <xf numFmtId="4" fontId="2" fillId="0" borderId="3" xfId="0" applyNumberFormat="1" applyFont="1" applyFill="1" applyBorder="1" applyAlignment="1">
      <alignment horizontal="center" vertical="center" wrapText="1"/>
    </xf>
    <xf numFmtId="0" fontId="2" fillId="0" borderId="10" xfId="0" applyFont="1" applyFill="1" applyBorder="1" applyAlignment="1">
      <alignment vertical="center" wrapText="1"/>
    </xf>
    <xf numFmtId="14" fontId="2" fillId="0" borderId="10" xfId="33" applyNumberFormat="1" applyFont="1" applyFill="1" applyBorder="1" applyAlignment="1">
      <alignment horizontal="left" vertical="center"/>
    </xf>
    <xf numFmtId="0" fontId="2" fillId="0" borderId="10" xfId="0" applyFont="1" applyFill="1" applyBorder="1" applyAlignment="1">
      <alignment horizontal="justify" vertical="center"/>
    </xf>
    <xf numFmtId="2" fontId="2" fillId="0" borderId="10" xfId="17" applyNumberFormat="1" applyFont="1" applyFill="1" applyBorder="1" applyAlignment="1">
      <alignment horizontal="center" vertical="center" wrapText="1"/>
    </xf>
    <xf numFmtId="4" fontId="25" fillId="0" borderId="10" xfId="0" applyNumberFormat="1" applyFont="1" applyFill="1" applyBorder="1" applyAlignment="1">
      <alignment horizontal="center"/>
    </xf>
    <xf numFmtId="0" fontId="23" fillId="0" borderId="17"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4" fillId="0" borderId="10" xfId="0" applyFont="1" applyBorder="1" applyAlignment="1">
      <alignment vertical="center" wrapText="1"/>
    </xf>
    <xf numFmtId="0" fontId="34" fillId="0" borderId="12" xfId="0" applyFont="1" applyBorder="1" applyAlignment="1">
      <alignment vertical="center" wrapText="1"/>
    </xf>
    <xf numFmtId="0" fontId="0" fillId="7" borderId="0" xfId="0" applyFill="1" applyBorder="1" applyAlignment="1">
      <alignment horizontal="center" vertical="center"/>
    </xf>
    <xf numFmtId="0" fontId="0" fillId="7" borderId="0" xfId="0" applyFill="1"/>
    <xf numFmtId="0" fontId="0" fillId="7" borderId="0" xfId="0" applyFill="1" applyBorder="1" applyAlignment="1">
      <alignment vertical="center"/>
    </xf>
    <xf numFmtId="0" fontId="0" fillId="7" borderId="0" xfId="0" applyFill="1" applyAlignment="1">
      <alignment vertical="center"/>
    </xf>
    <xf numFmtId="0" fontId="21" fillId="7" borderId="0" xfId="0" applyFont="1" applyFill="1" applyAlignment="1">
      <alignment vertical="center"/>
    </xf>
    <xf numFmtId="0" fontId="22"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9" fillId="7" borderId="0" xfId="0" applyFont="1" applyFill="1" applyAlignment="1">
      <alignment vertical="center"/>
    </xf>
    <xf numFmtId="4" fontId="22" fillId="7" borderId="0" xfId="0" applyNumberFormat="1" applyFont="1" applyFill="1" applyAlignment="1">
      <alignment vertical="center"/>
    </xf>
    <xf numFmtId="0" fontId="20" fillId="7" borderId="0" xfId="0" applyFont="1" applyFill="1" applyBorder="1" applyAlignment="1">
      <alignment horizontal="center" vertical="center"/>
    </xf>
    <xf numFmtId="0" fontId="0" fillId="7" borderId="0" xfId="0" applyFill="1" applyAlignment="1">
      <alignment horizontal="center" vertical="center"/>
    </xf>
    <xf numFmtId="0" fontId="35" fillId="7" borderId="0" xfId="0" applyFont="1" applyFill="1" applyAlignment="1">
      <alignment vertical="center"/>
    </xf>
    <xf numFmtId="0" fontId="19" fillId="7" borderId="0" xfId="0" applyFont="1" applyFill="1" applyAlignment="1">
      <alignment vertical="center" wrapText="1"/>
    </xf>
    <xf numFmtId="0" fontId="37" fillId="0" borderId="0" xfId="0" applyFont="1"/>
    <xf numFmtId="0" fontId="37" fillId="0" borderId="0" xfId="0" applyFont="1" applyFill="1" applyBorder="1"/>
    <xf numFmtId="166" fontId="39" fillId="0" borderId="0" xfId="33" applyNumberFormat="1" applyFont="1" applyFill="1" applyBorder="1" applyAlignment="1">
      <alignment vertical="center"/>
    </xf>
    <xf numFmtId="0" fontId="37" fillId="0" borderId="0" xfId="0" applyFont="1" applyFill="1" applyBorder="1" applyAlignment="1">
      <alignment horizontal="right"/>
    </xf>
    <xf numFmtId="172" fontId="38" fillId="0" borderId="0" xfId="0" applyNumberFormat="1" applyFont="1" applyFill="1" applyBorder="1" applyAlignment="1">
      <alignment horizontal="center"/>
    </xf>
    <xf numFmtId="0" fontId="37" fillId="0" borderId="0" xfId="0" applyFont="1" applyFill="1" applyBorder="1" applyAlignment="1">
      <alignment vertical="center"/>
    </xf>
    <xf numFmtId="10" fontId="39" fillId="0" borderId="0" xfId="17" applyNumberFormat="1" applyFont="1" applyFill="1" applyBorder="1" applyAlignment="1">
      <alignment horizontal="center"/>
    </xf>
    <xf numFmtId="0" fontId="39" fillId="4" borderId="2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3" xfId="0" applyFont="1" applyFill="1" applyBorder="1" applyAlignment="1">
      <alignment vertical="center"/>
    </xf>
    <xf numFmtId="0" fontId="39" fillId="4" borderId="3" xfId="0" applyFont="1" applyFill="1" applyBorder="1" applyAlignment="1">
      <alignment horizontal="right" vertical="center"/>
    </xf>
    <xf numFmtId="10" fontId="39" fillId="4" borderId="3" xfId="17" applyNumberFormat="1" applyFont="1" applyFill="1" applyBorder="1" applyAlignment="1">
      <alignment horizontal="center" vertical="center"/>
    </xf>
    <xf numFmtId="49" fontId="41" fillId="0" borderId="22" xfId="0" applyNumberFormat="1" applyFont="1" applyFill="1" applyBorder="1" applyAlignment="1">
      <alignment horizontal="center" vertical="center"/>
    </xf>
    <xf numFmtId="49" fontId="41" fillId="0" borderId="3" xfId="0" applyNumberFormat="1" applyFont="1" applyFill="1" applyBorder="1" applyAlignment="1">
      <alignment horizontal="center" vertical="center"/>
    </xf>
    <xf numFmtId="4" fontId="41" fillId="0" borderId="3" xfId="33" applyNumberFormat="1" applyFont="1" applyFill="1" applyBorder="1" applyAlignment="1">
      <alignment horizontal="center" vertical="center"/>
    </xf>
    <xf numFmtId="10" fontId="41" fillId="0" borderId="3" xfId="17" applyNumberFormat="1" applyFont="1" applyFill="1" applyBorder="1" applyAlignment="1">
      <alignment horizontal="center" vertical="center"/>
    </xf>
    <xf numFmtId="170" fontId="41" fillId="0" borderId="3" xfId="33" applyNumberFormat="1" applyFont="1" applyFill="1" applyBorder="1" applyAlignment="1">
      <alignment horizontal="center" vertical="center"/>
    </xf>
    <xf numFmtId="14" fontId="41" fillId="0" borderId="3" xfId="33" applyNumberFormat="1" applyFont="1" applyFill="1" applyBorder="1" applyAlignment="1">
      <alignment horizontal="center" vertical="center"/>
    </xf>
    <xf numFmtId="0" fontId="41" fillId="0" borderId="14" xfId="33" applyNumberFormat="1" applyFont="1" applyFill="1" applyBorder="1" applyAlignment="1">
      <alignment horizontal="center" vertical="center"/>
    </xf>
    <xf numFmtId="0" fontId="32" fillId="0" borderId="22" xfId="0" applyFont="1" applyFill="1" applyBorder="1" applyAlignment="1">
      <alignment horizontal="center" vertical="center"/>
    </xf>
    <xf numFmtId="4" fontId="33" fillId="0" borderId="3" xfId="0" applyNumberFormat="1" applyFont="1" applyFill="1" applyBorder="1" applyAlignment="1">
      <alignment horizontal="center" vertical="center"/>
    </xf>
    <xf numFmtId="0" fontId="33" fillId="0" borderId="22" xfId="0" applyFont="1" applyFill="1" applyBorder="1" applyAlignment="1">
      <alignment horizontal="center" vertical="center"/>
    </xf>
    <xf numFmtId="0" fontId="33" fillId="0" borderId="3" xfId="0" applyFont="1" applyFill="1" applyBorder="1" applyAlignment="1">
      <alignment horizontal="center" vertical="center"/>
    </xf>
    <xf numFmtId="0" fontId="39" fillId="4" borderId="3" xfId="0" applyFont="1" applyFill="1" applyBorder="1" applyAlignment="1">
      <alignment vertical="center" wrapText="1"/>
    </xf>
    <xf numFmtId="0" fontId="39" fillId="0" borderId="2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3" xfId="0" applyFont="1" applyFill="1" applyBorder="1" applyAlignment="1">
      <alignment horizontal="left" vertical="center"/>
    </xf>
    <xf numFmtId="0" fontId="39" fillId="0" borderId="3" xfId="0" applyFont="1" applyFill="1" applyBorder="1" applyAlignment="1">
      <alignment horizontal="right" vertical="center"/>
    </xf>
    <xf numFmtId="4" fontId="39" fillId="0" borderId="3" xfId="0" applyNumberFormat="1" applyFont="1" applyFill="1" applyBorder="1" applyAlignment="1">
      <alignment horizontal="center" vertical="center"/>
    </xf>
    <xf numFmtId="10" fontId="39" fillId="0" borderId="3" xfId="17" applyNumberFormat="1" applyFont="1" applyFill="1" applyBorder="1" applyAlignment="1">
      <alignment horizontal="center" vertical="center"/>
    </xf>
    <xf numFmtId="4" fontId="41" fillId="0" borderId="3" xfId="0" applyNumberFormat="1" applyFont="1" applyFill="1" applyBorder="1" applyAlignment="1">
      <alignment horizontal="center" vertical="center"/>
    </xf>
    <xf numFmtId="170" fontId="39" fillId="0" borderId="3" xfId="0" applyNumberFormat="1" applyFont="1" applyFill="1" applyBorder="1" applyAlignment="1">
      <alignment horizontal="center" vertical="center"/>
    </xf>
    <xf numFmtId="0" fontId="41" fillId="0" borderId="3" xfId="0" applyFont="1" applyFill="1" applyBorder="1" applyAlignment="1">
      <alignment horizontal="center" vertical="center"/>
    </xf>
    <xf numFmtId="0" fontId="33" fillId="0" borderId="3" xfId="0" applyFont="1" applyFill="1" applyBorder="1" applyAlignment="1">
      <alignment horizontal="justify" vertical="center"/>
    </xf>
    <xf numFmtId="4" fontId="33" fillId="0" borderId="3" xfId="0" applyNumberFormat="1" applyFont="1" applyFill="1" applyBorder="1" applyAlignment="1">
      <alignment horizontal="right" vertical="center"/>
    </xf>
    <xf numFmtId="10" fontId="33" fillId="0" borderId="3" xfId="17" applyNumberFormat="1" applyFont="1" applyBorder="1" applyAlignment="1">
      <alignment horizontal="center" vertical="center"/>
    </xf>
    <xf numFmtId="170" fontId="33" fillId="0" borderId="3" xfId="0" applyNumberFormat="1" applyFont="1" applyBorder="1" applyAlignment="1">
      <alignment horizontal="center" vertical="center"/>
    </xf>
    <xf numFmtId="0" fontId="33" fillId="0" borderId="14" xfId="0" applyNumberFormat="1" applyFont="1" applyFill="1" applyBorder="1" applyAlignment="1">
      <alignment horizontal="center" vertical="center"/>
    </xf>
    <xf numFmtId="0" fontId="39" fillId="4" borderId="22"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3" xfId="0" applyFont="1" applyFill="1" applyBorder="1" applyAlignment="1">
      <alignment horizontal="left" vertical="center" wrapText="1"/>
    </xf>
    <xf numFmtId="0" fontId="39" fillId="4" borderId="3" xfId="0" applyFont="1" applyFill="1" applyBorder="1" applyAlignment="1">
      <alignment horizontal="right" vertical="center" wrapText="1"/>
    </xf>
    <xf numFmtId="4" fontId="39" fillId="4" borderId="3" xfId="0" applyNumberFormat="1" applyFont="1" applyFill="1" applyBorder="1" applyAlignment="1">
      <alignment horizontal="center" vertical="center" wrapText="1"/>
    </xf>
    <xf numFmtId="0" fontId="39" fillId="0" borderId="2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3" xfId="0" applyFont="1" applyFill="1" applyBorder="1" applyAlignment="1">
      <alignment horizontal="left" vertical="center" wrapText="1"/>
    </xf>
    <xf numFmtId="0" fontId="39" fillId="0" borderId="3" xfId="0" applyFont="1" applyFill="1" applyBorder="1" applyAlignment="1">
      <alignment horizontal="right" vertical="center" wrapText="1"/>
    </xf>
    <xf numFmtId="4" fontId="39" fillId="0" borderId="3" xfId="0" applyNumberFormat="1" applyFont="1" applyFill="1" applyBorder="1" applyAlignment="1">
      <alignment horizontal="center" vertical="center" wrapText="1"/>
    </xf>
    <xf numFmtId="0" fontId="41" fillId="0" borderId="3" xfId="0" applyFont="1" applyBorder="1" applyAlignment="1">
      <alignment horizontal="justify" vertical="center"/>
    </xf>
    <xf numFmtId="0" fontId="41" fillId="0" borderId="3" xfId="0" applyFont="1" applyFill="1" applyBorder="1" applyAlignment="1">
      <alignment horizontal="center" vertical="center" wrapText="1"/>
    </xf>
    <xf numFmtId="4" fontId="41" fillId="0" borderId="3" xfId="0" applyNumberFormat="1" applyFont="1" applyFill="1" applyBorder="1" applyAlignment="1">
      <alignment horizontal="right" vertical="center" wrapText="1"/>
    </xf>
    <xf numFmtId="2" fontId="41" fillId="0" borderId="3" xfId="5" applyNumberFormat="1" applyFont="1" applyFill="1" applyBorder="1" applyAlignment="1">
      <alignment horizontal="center" vertical="center"/>
    </xf>
    <xf numFmtId="170" fontId="41" fillId="0" borderId="3" xfId="0" applyNumberFormat="1" applyFont="1" applyBorder="1" applyAlignment="1">
      <alignment horizontal="center" vertical="center"/>
    </xf>
    <xf numFmtId="166" fontId="41" fillId="0" borderId="3" xfId="33" applyNumberFormat="1" applyFont="1" applyFill="1" applyBorder="1" applyAlignment="1">
      <alignment horizontal="center" vertical="center"/>
    </xf>
    <xf numFmtId="0" fontId="41" fillId="0" borderId="14" xfId="0" applyNumberFormat="1" applyFont="1" applyFill="1" applyBorder="1" applyAlignment="1">
      <alignment horizontal="center" vertical="center"/>
    </xf>
    <xf numFmtId="0" fontId="39" fillId="5" borderId="22"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39" fillId="5" borderId="3" xfId="0" applyFont="1" applyFill="1" applyBorder="1" applyAlignment="1">
      <alignment horizontal="left" vertical="center" wrapText="1"/>
    </xf>
    <xf numFmtId="0" fontId="39" fillId="5" borderId="3" xfId="0" applyFont="1" applyFill="1" applyBorder="1" applyAlignment="1">
      <alignment horizontal="right" vertical="center" wrapText="1"/>
    </xf>
    <xf numFmtId="10" fontId="39" fillId="5" borderId="3" xfId="0" applyNumberFormat="1" applyFont="1" applyFill="1" applyBorder="1" applyAlignment="1">
      <alignment horizontal="center" vertical="center" wrapText="1"/>
    </xf>
    <xf numFmtId="0" fontId="39" fillId="0" borderId="22"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3" xfId="0" applyFont="1" applyBorder="1" applyAlignment="1">
      <alignment horizontal="center" vertical="center" wrapText="1"/>
    </xf>
    <xf numFmtId="0" fontId="37" fillId="0" borderId="0" xfId="0" applyFont="1" applyBorder="1" applyAlignment="1">
      <alignment vertical="center"/>
    </xf>
    <xf numFmtId="0" fontId="37" fillId="0" borderId="0" xfId="0" applyFont="1" applyAlignment="1">
      <alignment vertical="center"/>
    </xf>
    <xf numFmtId="0" fontId="37" fillId="6" borderId="21" xfId="0" applyFont="1" applyFill="1" applyBorder="1" applyAlignment="1">
      <alignment vertical="center"/>
    </xf>
    <xf numFmtId="0" fontId="37" fillId="6" borderId="5" xfId="0" applyFont="1" applyFill="1" applyBorder="1" applyAlignment="1">
      <alignment vertical="center"/>
    </xf>
    <xf numFmtId="4" fontId="41" fillId="6" borderId="5" xfId="0" applyNumberFormat="1" applyFont="1" applyFill="1" applyBorder="1" applyAlignment="1">
      <alignment vertical="center" wrapText="1"/>
    </xf>
    <xf numFmtId="4" fontId="41" fillId="6" borderId="5" xfId="33" applyNumberFormat="1" applyFont="1" applyFill="1" applyBorder="1" applyAlignment="1">
      <alignment horizontal="center" vertical="center" wrapText="1"/>
    </xf>
    <xf numFmtId="0" fontId="41" fillId="6" borderId="22" xfId="0" applyFont="1" applyFill="1" applyBorder="1" applyAlignment="1">
      <alignment horizontal="center" vertical="center"/>
    </xf>
    <xf numFmtId="0" fontId="41" fillId="6" borderId="3" xfId="0" applyFont="1" applyFill="1" applyBorder="1" applyAlignment="1">
      <alignment horizontal="center" vertical="center" wrapText="1"/>
    </xf>
    <xf numFmtId="166" fontId="41" fillId="6" borderId="3" xfId="33" quotePrefix="1" applyNumberFormat="1" applyFont="1" applyFill="1" applyBorder="1" applyAlignment="1">
      <alignment vertical="center"/>
    </xf>
    <xf numFmtId="166" fontId="41" fillId="6" borderId="3" xfId="33" quotePrefix="1" applyNumberFormat="1" applyFont="1" applyFill="1" applyBorder="1" applyAlignment="1">
      <alignment horizontal="center" vertical="center"/>
    </xf>
    <xf numFmtId="4" fontId="41" fillId="6" borderId="3" xfId="0" applyNumberFormat="1" applyFont="1" applyFill="1" applyBorder="1" applyAlignment="1">
      <alignment horizontal="center" vertical="center" wrapText="1"/>
    </xf>
    <xf numFmtId="4" fontId="41" fillId="6" borderId="3" xfId="33" applyNumberFormat="1" applyFont="1" applyFill="1" applyBorder="1" applyAlignment="1">
      <alignment horizontal="center" vertical="center" wrapText="1"/>
    </xf>
    <xf numFmtId="10" fontId="41" fillId="6" borderId="3" xfId="17" applyNumberFormat="1" applyFont="1" applyFill="1" applyBorder="1" applyAlignment="1">
      <alignment horizontal="center" vertical="center" wrapText="1"/>
    </xf>
    <xf numFmtId="170" fontId="41" fillId="6" borderId="3" xfId="33" applyNumberFormat="1" applyFont="1" applyFill="1" applyBorder="1" applyAlignment="1">
      <alignment horizontal="center" vertical="center"/>
    </xf>
    <xf numFmtId="0" fontId="41" fillId="0" borderId="0" xfId="0" applyFont="1" applyAlignment="1">
      <alignment vertical="center"/>
    </xf>
    <xf numFmtId="0" fontId="41" fillId="0" borderId="0" xfId="0" applyFont="1" applyFill="1" applyAlignment="1">
      <alignment vertical="center"/>
    </xf>
    <xf numFmtId="0" fontId="33" fillId="0" borderId="0" xfId="0" applyFont="1" applyAlignment="1">
      <alignment vertical="center"/>
    </xf>
    <xf numFmtId="0" fontId="38" fillId="0" borderId="0" xfId="0" applyFont="1" applyBorder="1" applyAlignment="1">
      <alignment vertical="center"/>
    </xf>
    <xf numFmtId="0" fontId="37" fillId="0" borderId="0" xfId="0" applyFont="1" applyAlignment="1">
      <alignment horizontal="center" vertical="center"/>
    </xf>
    <xf numFmtId="4" fontId="37" fillId="0" borderId="0" xfId="0" applyNumberFormat="1" applyFont="1" applyAlignment="1">
      <alignment horizontal="right" vertical="center"/>
    </xf>
    <xf numFmtId="4" fontId="37" fillId="0" borderId="0" xfId="0" applyNumberFormat="1" applyFont="1" applyAlignment="1">
      <alignment horizontal="center" vertical="center"/>
    </xf>
    <xf numFmtId="10" fontId="41" fillId="0" borderId="0" xfId="17" applyNumberFormat="1" applyFont="1" applyAlignment="1">
      <alignment horizontal="center" vertical="center"/>
    </xf>
    <xf numFmtId="0" fontId="37" fillId="0" borderId="0" xfId="0" applyNumberFormat="1" applyFont="1" applyAlignment="1">
      <alignment horizontal="center" vertical="center"/>
    </xf>
    <xf numFmtId="170" fontId="37" fillId="0" borderId="0" xfId="0" applyNumberFormat="1" applyFont="1" applyAlignment="1">
      <alignment horizontal="right" vertical="center"/>
    </xf>
    <xf numFmtId="170" fontId="37" fillId="0" borderId="0" xfId="0" applyNumberFormat="1" applyFont="1" applyAlignment="1">
      <alignment horizontal="center" vertical="center"/>
    </xf>
    <xf numFmtId="165" fontId="41" fillId="0" borderId="3" xfId="5" applyFont="1" applyFill="1" applyBorder="1" applyAlignment="1">
      <alignment horizontal="center" vertical="center"/>
    </xf>
    <xf numFmtId="165" fontId="39" fillId="4" borderId="3" xfId="5" applyFont="1" applyFill="1" applyBorder="1" applyAlignment="1">
      <alignment horizontal="center" vertical="center"/>
    </xf>
    <xf numFmtId="0" fontId="41" fillId="4" borderId="14" xfId="0" applyNumberFormat="1" applyFont="1" applyFill="1" applyBorder="1" applyAlignment="1">
      <alignment vertical="center"/>
    </xf>
    <xf numFmtId="0" fontId="41" fillId="4" borderId="14"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1" fillId="5" borderId="14" xfId="0" applyFont="1" applyFill="1" applyBorder="1" applyAlignment="1">
      <alignment horizontal="center" vertical="center" wrapText="1"/>
    </xf>
    <xf numFmtId="0" fontId="38" fillId="0" borderId="37" xfId="0" applyFont="1" applyBorder="1" applyAlignment="1">
      <alignment horizontal="center" vertical="center"/>
    </xf>
    <xf numFmtId="0" fontId="38" fillId="0" borderId="38" xfId="0" applyFont="1" applyBorder="1" applyAlignment="1">
      <alignment horizontal="center" vertical="center"/>
    </xf>
    <xf numFmtId="0" fontId="37" fillId="0" borderId="38" xfId="0" applyFont="1" applyBorder="1" applyAlignment="1">
      <alignment horizontal="center" vertical="center"/>
    </xf>
    <xf numFmtId="4" fontId="37" fillId="0" borderId="38" xfId="0" applyNumberFormat="1" applyFont="1" applyBorder="1" applyAlignment="1">
      <alignment horizontal="right" vertical="center"/>
    </xf>
    <xf numFmtId="4" fontId="37" fillId="0" borderId="38" xfId="0" applyNumberFormat="1" applyFont="1" applyBorder="1" applyAlignment="1">
      <alignment horizontal="center" vertical="center"/>
    </xf>
    <xf numFmtId="10" fontId="41" fillId="0" borderId="38" xfId="17" applyNumberFormat="1" applyFont="1" applyBorder="1" applyAlignment="1">
      <alignment horizontal="center" vertical="center"/>
    </xf>
    <xf numFmtId="170" fontId="37" fillId="0" borderId="38" xfId="0" applyNumberFormat="1" applyFont="1" applyBorder="1" applyAlignment="1">
      <alignment horizontal="center" vertical="center"/>
    </xf>
    <xf numFmtId="0" fontId="37" fillId="0" borderId="39" xfId="0" applyNumberFormat="1" applyFont="1" applyBorder="1" applyAlignment="1">
      <alignment horizontal="center" vertical="center"/>
    </xf>
    <xf numFmtId="0" fontId="38" fillId="0" borderId="38" xfId="0" applyFont="1" applyBorder="1" applyAlignment="1">
      <alignment vertical="center"/>
    </xf>
    <xf numFmtId="165" fontId="39" fillId="0" borderId="3" xfId="5" applyFont="1" applyFill="1" applyBorder="1" applyAlignment="1">
      <alignment horizontal="center" vertical="center"/>
    </xf>
    <xf numFmtId="165" fontId="33" fillId="0" borderId="3" xfId="5" applyFont="1" applyFill="1" applyBorder="1" applyAlignment="1">
      <alignment horizontal="center" vertical="center"/>
    </xf>
    <xf numFmtId="165" fontId="33" fillId="0" borderId="3" xfId="5" applyFont="1" applyBorder="1" applyAlignment="1">
      <alignment horizontal="center" vertical="center"/>
    </xf>
    <xf numFmtId="165" fontId="39" fillId="4" borderId="3" xfId="5" applyFont="1" applyFill="1" applyBorder="1" applyAlignment="1">
      <alignment horizontal="center" vertical="center" wrapText="1"/>
    </xf>
    <xf numFmtId="165" fontId="39" fillId="0" borderId="3" xfId="5" applyFont="1" applyFill="1" applyBorder="1" applyAlignment="1">
      <alignment horizontal="center" vertical="center" wrapText="1"/>
    </xf>
    <xf numFmtId="165" fontId="39" fillId="5" borderId="3" xfId="5" applyFont="1" applyFill="1" applyBorder="1" applyAlignment="1">
      <alignment horizontal="center" vertical="center" wrapText="1"/>
    </xf>
    <xf numFmtId="165" fontId="33" fillId="0" borderId="24" xfId="5" applyFont="1" applyBorder="1" applyAlignment="1">
      <alignment horizontal="center" vertical="center"/>
    </xf>
    <xf numFmtId="165" fontId="37" fillId="0" borderId="38" xfId="5" applyFont="1" applyBorder="1" applyAlignment="1">
      <alignment horizontal="center" vertical="center"/>
    </xf>
    <xf numFmtId="0" fontId="41" fillId="9" borderId="35" xfId="0" applyFont="1" applyFill="1" applyBorder="1" applyAlignment="1">
      <alignment horizontal="center" vertical="center"/>
    </xf>
    <xf numFmtId="0" fontId="41" fillId="9" borderId="36" xfId="0" applyFont="1" applyFill="1" applyBorder="1" applyAlignment="1">
      <alignment horizontal="center" vertical="center" wrapText="1"/>
    </xf>
    <xf numFmtId="166" fontId="41" fillId="9" borderId="36" xfId="33" quotePrefix="1" applyNumberFormat="1" applyFont="1" applyFill="1" applyBorder="1" applyAlignment="1">
      <alignment vertical="center"/>
    </xf>
    <xf numFmtId="166" fontId="41" fillId="9" borderId="36" xfId="33" quotePrefix="1" applyNumberFormat="1" applyFont="1" applyFill="1" applyBorder="1" applyAlignment="1">
      <alignment horizontal="center" vertical="center"/>
    </xf>
    <xf numFmtId="4" fontId="41" fillId="9" borderId="36" xfId="0" applyNumberFormat="1" applyFont="1" applyFill="1" applyBorder="1" applyAlignment="1">
      <alignment horizontal="center" vertical="center" wrapText="1"/>
    </xf>
    <xf numFmtId="4" fontId="41" fillId="9" borderId="36" xfId="33" applyNumberFormat="1" applyFont="1" applyFill="1" applyBorder="1" applyAlignment="1">
      <alignment horizontal="center" vertical="center" wrapText="1"/>
    </xf>
    <xf numFmtId="10" fontId="41" fillId="9" borderId="36" xfId="17" applyNumberFormat="1" applyFont="1" applyFill="1" applyBorder="1" applyAlignment="1">
      <alignment horizontal="center" vertical="center" wrapText="1"/>
    </xf>
    <xf numFmtId="170" fontId="41" fillId="9" borderId="36" xfId="33" applyNumberFormat="1" applyFont="1" applyFill="1" applyBorder="1" applyAlignment="1">
      <alignment horizontal="center" vertical="center"/>
    </xf>
    <xf numFmtId="166" fontId="41" fillId="9" borderId="36" xfId="33" applyNumberFormat="1" applyFont="1" applyFill="1" applyBorder="1" applyAlignment="1">
      <alignment horizontal="center" vertical="center"/>
    </xf>
    <xf numFmtId="166" fontId="41" fillId="9" borderId="40" xfId="33" applyNumberFormat="1" applyFont="1" applyFill="1" applyBorder="1" applyAlignment="1">
      <alignment horizontal="center" vertical="center"/>
    </xf>
    <xf numFmtId="0" fontId="39" fillId="4" borderId="41"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42" xfId="0" applyFont="1" applyFill="1" applyBorder="1" applyAlignment="1">
      <alignment vertical="center"/>
    </xf>
    <xf numFmtId="0" fontId="39" fillId="4" borderId="42" xfId="0" applyFont="1" applyFill="1" applyBorder="1" applyAlignment="1">
      <alignment horizontal="right" vertical="center"/>
    </xf>
    <xf numFmtId="165" fontId="39" fillId="4" borderId="42" xfId="5" applyFont="1" applyFill="1" applyBorder="1" applyAlignment="1">
      <alignment horizontal="center" vertical="center"/>
    </xf>
    <xf numFmtId="10" fontId="39" fillId="4" borderId="42" xfId="17" applyNumberFormat="1" applyFont="1" applyFill="1" applyBorder="1" applyAlignment="1">
      <alignment horizontal="center" vertical="center"/>
    </xf>
    <xf numFmtId="0" fontId="41" fillId="4" borderId="43" xfId="0" applyNumberFormat="1" applyFont="1" applyFill="1" applyBorder="1" applyAlignment="1">
      <alignment vertical="center"/>
    </xf>
    <xf numFmtId="166" fontId="39" fillId="0" borderId="3" xfId="33" quotePrefix="1" applyNumberFormat="1" applyFont="1" applyFill="1" applyBorder="1" applyAlignment="1">
      <alignment horizontal="left" vertical="center" wrapText="1"/>
    </xf>
    <xf numFmtId="166" fontId="39" fillId="0" borderId="3" xfId="33" quotePrefix="1" applyNumberFormat="1" applyFont="1" applyFill="1" applyBorder="1" applyAlignment="1">
      <alignment horizontal="center" vertical="center" wrapText="1"/>
    </xf>
    <xf numFmtId="4" fontId="39" fillId="0" borderId="3" xfId="33" applyNumberFormat="1" applyFont="1" applyFill="1" applyBorder="1" applyAlignment="1">
      <alignment horizontal="center" vertical="center"/>
    </xf>
    <xf numFmtId="170" fontId="39" fillId="0" borderId="3" xfId="33" applyNumberFormat="1" applyFont="1" applyFill="1" applyBorder="1" applyAlignment="1">
      <alignment horizontal="center" vertical="center"/>
    </xf>
    <xf numFmtId="14" fontId="39" fillId="0" borderId="3" xfId="33" applyNumberFormat="1" applyFont="1" applyFill="1" applyBorder="1" applyAlignment="1">
      <alignment horizontal="center" vertical="center"/>
    </xf>
    <xf numFmtId="166" fontId="41" fillId="0" borderId="3" xfId="33" applyNumberFormat="1" applyFont="1" applyFill="1" applyBorder="1" applyAlignment="1">
      <alignment horizontal="left" vertical="center" wrapText="1"/>
    </xf>
    <xf numFmtId="166" fontId="41" fillId="0" borderId="3" xfId="33" applyNumberFormat="1" applyFont="1" applyFill="1" applyBorder="1" applyAlignment="1">
      <alignment horizontal="center" vertical="center" wrapText="1"/>
    </xf>
    <xf numFmtId="165" fontId="41" fillId="6" borderId="3" xfId="5" applyFont="1" applyFill="1" applyBorder="1" applyAlignment="1">
      <alignment horizontal="center" vertical="center"/>
    </xf>
    <xf numFmtId="170" fontId="49" fillId="0" borderId="3" xfId="33" applyNumberFormat="1" applyFont="1" applyFill="1" applyBorder="1" applyAlignment="1">
      <alignment horizontal="center" vertical="center"/>
    </xf>
    <xf numFmtId="14" fontId="49" fillId="0" borderId="3" xfId="33" applyNumberFormat="1" applyFont="1" applyFill="1" applyBorder="1" applyAlignment="1">
      <alignment horizontal="center" vertical="center"/>
    </xf>
    <xf numFmtId="14" fontId="49" fillId="0" borderId="3" xfId="33" applyNumberFormat="1" applyFont="1" applyFill="1" applyBorder="1" applyAlignment="1">
      <alignment horizontal="left" vertical="center"/>
    </xf>
    <xf numFmtId="0" fontId="37" fillId="0" borderId="14" xfId="0" applyFont="1" applyFill="1" applyBorder="1" applyAlignment="1">
      <alignment horizontal="center" vertical="center"/>
    </xf>
    <xf numFmtId="0" fontId="37" fillId="0" borderId="3" xfId="0" applyFont="1" applyFill="1" applyBorder="1" applyAlignment="1">
      <alignment horizontal="justify" vertical="center" wrapText="1"/>
    </xf>
    <xf numFmtId="0" fontId="37" fillId="0" borderId="3" xfId="0" applyFont="1" applyFill="1" applyBorder="1" applyAlignment="1">
      <alignment horizontal="center" vertical="center" wrapText="1"/>
    </xf>
    <xf numFmtId="4" fontId="41" fillId="0" borderId="3" xfId="0" applyNumberFormat="1" applyFont="1" applyFill="1" applyBorder="1" applyAlignment="1">
      <alignment horizontal="center" vertical="center" wrapText="1"/>
    </xf>
    <xf numFmtId="4" fontId="37" fillId="0" borderId="3" xfId="0" applyNumberFormat="1" applyFont="1" applyFill="1" applyBorder="1" applyAlignment="1">
      <alignment horizontal="center" vertical="center"/>
    </xf>
    <xf numFmtId="165" fontId="37" fillId="0" borderId="3" xfId="5" applyFont="1" applyFill="1" applyBorder="1" applyAlignment="1">
      <alignment horizontal="center" vertical="center"/>
    </xf>
    <xf numFmtId="165" fontId="37" fillId="0" borderId="3" xfId="5" applyFont="1" applyBorder="1" applyAlignment="1">
      <alignment horizontal="center" vertical="center"/>
    </xf>
    <xf numFmtId="10" fontId="37" fillId="0" borderId="3" xfId="17" applyNumberFormat="1" applyFont="1" applyBorder="1" applyAlignment="1">
      <alignment horizontal="center" vertical="center"/>
    </xf>
    <xf numFmtId="4" fontId="37" fillId="0" borderId="3" xfId="0" applyNumberFormat="1" applyFont="1" applyBorder="1" applyAlignment="1">
      <alignment horizontal="center" vertical="center"/>
    </xf>
    <xf numFmtId="0" fontId="42" fillId="0" borderId="3" xfId="0" applyFont="1" applyBorder="1" applyAlignment="1">
      <alignment vertical="center" wrapText="1"/>
    </xf>
    <xf numFmtId="165" fontId="41" fillId="0" borderId="3" xfId="5" applyFont="1" applyFill="1" applyBorder="1" applyAlignment="1">
      <alignment horizontal="center" vertical="center" wrapText="1"/>
    </xf>
    <xf numFmtId="10" fontId="39" fillId="0" borderId="3" xfId="0" applyNumberFormat="1" applyFont="1" applyFill="1" applyBorder="1" applyAlignment="1">
      <alignment horizontal="center" vertical="center" wrapText="1"/>
    </xf>
    <xf numFmtId="4" fontId="41" fillId="0" borderId="3" xfId="5" applyNumberFormat="1" applyFont="1" applyFill="1" applyBorder="1" applyAlignment="1">
      <alignment horizontal="center" vertical="center"/>
    </xf>
    <xf numFmtId="0" fontId="33" fillId="0" borderId="3" xfId="0" applyFont="1" applyBorder="1" applyAlignment="1">
      <alignment horizontal="justify" vertical="center"/>
    </xf>
    <xf numFmtId="0" fontId="41" fillId="0" borderId="22" xfId="0" applyFont="1" applyFill="1" applyBorder="1" applyAlignment="1">
      <alignment horizontal="center" vertical="center"/>
    </xf>
    <xf numFmtId="0" fontId="41" fillId="0" borderId="14" xfId="33" applyNumberFormat="1" applyFont="1" applyFill="1" applyBorder="1" applyAlignment="1">
      <alignment horizontal="center" vertical="center" wrapText="1"/>
    </xf>
    <xf numFmtId="4" fontId="41" fillId="6" borderId="17" xfId="0" applyNumberFormat="1" applyFont="1" applyFill="1" applyBorder="1" applyAlignment="1">
      <alignment horizontal="center" vertical="center" wrapText="1"/>
    </xf>
    <xf numFmtId="4" fontId="41" fillId="6" borderId="16" xfId="0" applyNumberFormat="1" applyFont="1" applyFill="1" applyBorder="1" applyAlignment="1">
      <alignment horizontal="center" vertical="center" wrapText="1"/>
    </xf>
    <xf numFmtId="4" fontId="41" fillId="6" borderId="34" xfId="0" applyNumberFormat="1" applyFont="1" applyFill="1" applyBorder="1" applyAlignment="1">
      <alignment horizontal="center" vertical="center" wrapText="1"/>
    </xf>
    <xf numFmtId="166" fontId="39" fillId="0" borderId="0" xfId="33" applyNumberFormat="1" applyFont="1" applyFill="1" applyBorder="1" applyAlignment="1">
      <alignment horizontal="center" vertical="center"/>
    </xf>
    <xf numFmtId="166" fontId="41" fillId="6" borderId="5" xfId="33" applyNumberFormat="1" applyFont="1" applyFill="1" applyBorder="1" applyAlignment="1">
      <alignment horizontal="center" vertical="center"/>
    </xf>
    <xf numFmtId="166" fontId="41" fillId="6" borderId="28" xfId="33" applyNumberFormat="1" applyFont="1" applyFill="1" applyBorder="1" applyAlignment="1">
      <alignment horizontal="center" vertical="center"/>
    </xf>
    <xf numFmtId="166" fontId="41" fillId="6" borderId="3" xfId="33" applyNumberFormat="1" applyFont="1" applyFill="1" applyBorder="1" applyAlignment="1">
      <alignment horizontal="center" vertical="center"/>
    </xf>
    <xf numFmtId="166" fontId="41" fillId="6" borderId="14" xfId="33" applyNumberFormat="1" applyFont="1" applyFill="1" applyBorder="1" applyAlignment="1">
      <alignment horizontal="center" vertical="center"/>
    </xf>
    <xf numFmtId="0" fontId="38" fillId="0" borderId="0" xfId="0" applyFont="1" applyFill="1" applyBorder="1" applyAlignment="1">
      <alignment horizontal="center" vertical="center"/>
    </xf>
    <xf numFmtId="0" fontId="37" fillId="0" borderId="0" xfId="0" applyFont="1" applyBorder="1"/>
    <xf numFmtId="0" fontId="38" fillId="8" borderId="0" xfId="0" applyFont="1" applyFill="1" applyBorder="1" applyAlignment="1">
      <alignment horizontal="center" vertical="center"/>
    </xf>
    <xf numFmtId="0" fontId="37" fillId="8" borderId="0" xfId="0" applyFont="1" applyFill="1" applyBorder="1"/>
    <xf numFmtId="0" fontId="37" fillId="8" borderId="0" xfId="0" applyFont="1" applyFill="1" applyBorder="1" applyAlignment="1">
      <alignment vertical="center"/>
    </xf>
    <xf numFmtId="0" fontId="37" fillId="8" borderId="0" xfId="0" applyFont="1" applyFill="1" applyBorder="1" applyAlignment="1">
      <alignment horizontal="right"/>
    </xf>
    <xf numFmtId="171" fontId="40" fillId="8" borderId="0" xfId="2" applyNumberFormat="1" applyFont="1" applyFill="1" applyBorder="1" applyAlignment="1">
      <alignment horizontal="left"/>
    </xf>
    <xf numFmtId="165" fontId="40" fillId="8" borderId="0" xfId="2" applyNumberFormat="1" applyFont="1" applyFill="1" applyBorder="1" applyAlignment="1">
      <alignment horizontal="left"/>
    </xf>
    <xf numFmtId="0" fontId="37" fillId="8" borderId="0" xfId="0" applyFont="1" applyFill="1"/>
    <xf numFmtId="0" fontId="38" fillId="0" borderId="44" xfId="0" applyFont="1" applyFill="1" applyBorder="1" applyAlignment="1">
      <alignment horizontal="center" vertical="center"/>
    </xf>
    <xf numFmtId="0" fontId="37" fillId="0" borderId="0" xfId="0" applyFont="1" applyBorder="1" applyAlignment="1">
      <alignment horizontal="right"/>
    </xf>
    <xf numFmtId="14" fontId="37" fillId="0" borderId="45" xfId="0" applyNumberFormat="1" applyFont="1" applyBorder="1" applyAlignment="1">
      <alignment horizontal="center"/>
    </xf>
    <xf numFmtId="166" fontId="39" fillId="0" borderId="44" xfId="33" applyNumberFormat="1" applyFont="1" applyFill="1" applyBorder="1" applyAlignment="1">
      <alignment horizontal="center" vertical="center"/>
    </xf>
    <xf numFmtId="10" fontId="37" fillId="0" borderId="45" xfId="17" applyNumberFormat="1" applyFont="1" applyFill="1" applyBorder="1" applyAlignment="1">
      <alignment horizontal="center"/>
    </xf>
    <xf numFmtId="0" fontId="51" fillId="0" borderId="0" xfId="0" applyFont="1" applyBorder="1" applyAlignment="1">
      <alignment vertical="center"/>
    </xf>
    <xf numFmtId="0" fontId="37" fillId="0" borderId="45" xfId="0" applyFont="1" applyFill="1" applyBorder="1" applyAlignment="1">
      <alignment vertical="center"/>
    </xf>
    <xf numFmtId="0" fontId="37" fillId="0" borderId="47" xfId="0" applyFont="1" applyBorder="1" applyAlignment="1">
      <alignment vertical="center"/>
    </xf>
    <xf numFmtId="166" fontId="39" fillId="0" borderId="47" xfId="33" applyNumberFormat="1" applyFont="1" applyFill="1" applyBorder="1" applyAlignment="1">
      <alignment vertical="center"/>
    </xf>
    <xf numFmtId="166" fontId="39" fillId="8" borderId="47" xfId="33" applyNumberFormat="1" applyFont="1" applyFill="1" applyBorder="1" applyAlignment="1">
      <alignment vertical="center"/>
    </xf>
    <xf numFmtId="166" fontId="39" fillId="8" borderId="47" xfId="33" applyNumberFormat="1" applyFont="1" applyFill="1" applyBorder="1" applyAlignment="1">
      <alignment horizontal="center" vertical="center"/>
    </xf>
    <xf numFmtId="10" fontId="39" fillId="8" borderId="47" xfId="17" applyNumberFormat="1" applyFont="1" applyFill="1" applyBorder="1" applyAlignment="1">
      <alignment horizontal="center" vertical="center"/>
    </xf>
    <xf numFmtId="0" fontId="37" fillId="0" borderId="48" xfId="0" applyFont="1" applyBorder="1" applyAlignment="1">
      <alignment vertical="center"/>
    </xf>
    <xf numFmtId="0" fontId="33" fillId="0" borderId="44" xfId="0" applyFont="1" applyBorder="1" applyAlignment="1">
      <alignment horizontal="center" vertical="center"/>
    </xf>
    <xf numFmtId="0" fontId="33" fillId="0" borderId="0" xfId="0" applyFont="1" applyBorder="1" applyAlignment="1">
      <alignment horizontal="center" vertical="center"/>
    </xf>
    <xf numFmtId="0" fontId="38" fillId="8" borderId="0" xfId="0" applyFont="1" applyFill="1" applyBorder="1" applyAlignment="1">
      <alignment horizontal="center"/>
    </xf>
    <xf numFmtId="0" fontId="37" fillId="0" borderId="45" xfId="0" applyFont="1" applyBorder="1"/>
    <xf numFmtId="166" fontId="39" fillId="0" borderId="46" xfId="33" applyNumberFormat="1" applyFont="1" applyFill="1" applyBorder="1" applyAlignment="1">
      <alignment horizontal="center" vertical="center"/>
    </xf>
    <xf numFmtId="166" fontId="39" fillId="0" borderId="47" xfId="33" applyNumberFormat="1" applyFont="1" applyFill="1" applyBorder="1" applyAlignment="1">
      <alignment horizontal="center" vertical="center"/>
    </xf>
    <xf numFmtId="171" fontId="43" fillId="8" borderId="0" xfId="2" applyNumberFormat="1" applyFont="1" applyFill="1" applyBorder="1" applyAlignment="1">
      <alignment horizontal="left"/>
    </xf>
    <xf numFmtId="170" fontId="37" fillId="8" borderId="0" xfId="0" applyNumberFormat="1" applyFont="1" applyFill="1" applyBorder="1" applyAlignment="1">
      <alignment horizontal="center" vertical="center"/>
    </xf>
    <xf numFmtId="0" fontId="37" fillId="8" borderId="0" xfId="0" applyFont="1" applyFill="1" applyBorder="1" applyAlignment="1">
      <alignment horizontal="center" vertical="center"/>
    </xf>
    <xf numFmtId="4" fontId="37" fillId="8" borderId="0" xfId="0" applyNumberFormat="1" applyFont="1" applyFill="1" applyBorder="1" applyAlignment="1">
      <alignment horizontal="right" vertical="center"/>
    </xf>
    <xf numFmtId="4" fontId="37" fillId="8" borderId="0" xfId="0" applyNumberFormat="1" applyFont="1" applyFill="1" applyBorder="1" applyAlignment="1">
      <alignment horizontal="center" vertical="center"/>
    </xf>
    <xf numFmtId="4" fontId="37" fillId="8" borderId="0" xfId="0" applyNumberFormat="1" applyFont="1" applyFill="1" applyAlignment="1">
      <alignment horizontal="center" vertical="center"/>
    </xf>
    <xf numFmtId="10" fontId="41" fillId="8" borderId="0" xfId="17" applyNumberFormat="1" applyFont="1" applyFill="1" applyBorder="1" applyAlignment="1">
      <alignment horizontal="center" vertical="center"/>
    </xf>
    <xf numFmtId="0" fontId="37" fillId="8" borderId="0" xfId="0" applyNumberFormat="1" applyFont="1" applyFill="1" applyBorder="1" applyAlignment="1">
      <alignment horizontal="center" vertical="center"/>
    </xf>
    <xf numFmtId="0" fontId="48" fillId="8" borderId="0" xfId="0" applyFont="1" applyFill="1" applyBorder="1" applyAlignment="1">
      <alignment horizontal="center" vertical="center" wrapText="1"/>
    </xf>
    <xf numFmtId="0" fontId="38" fillId="8" borderId="0" xfId="0" applyFont="1" applyFill="1" applyBorder="1" applyAlignment="1">
      <alignment vertical="center"/>
    </xf>
    <xf numFmtId="0" fontId="37" fillId="8" borderId="0" xfId="0" applyFont="1" applyFill="1" applyAlignment="1">
      <alignment vertical="center"/>
    </xf>
    <xf numFmtId="0" fontId="37" fillId="8" borderId="0" xfId="0" applyFont="1" applyFill="1" applyAlignment="1">
      <alignment horizontal="center" vertical="center"/>
    </xf>
    <xf numFmtId="4" fontId="37" fillId="8" borderId="0" xfId="0" applyNumberFormat="1" applyFont="1" applyFill="1" applyAlignment="1">
      <alignment horizontal="right" vertical="center"/>
    </xf>
    <xf numFmtId="0" fontId="51" fillId="8" borderId="0" xfId="0" applyFont="1" applyFill="1" applyAlignment="1">
      <alignment horizontal="left" vertical="center"/>
    </xf>
    <xf numFmtId="0" fontId="76" fillId="8" borderId="0" xfId="0" applyFont="1" applyFill="1" applyAlignment="1">
      <alignment horizontal="left" vertical="center"/>
    </xf>
    <xf numFmtId="0" fontId="47" fillId="8" borderId="0" xfId="0" applyFont="1" applyFill="1" applyBorder="1" applyAlignment="1">
      <alignment horizontal="center" vertical="center" wrapText="1"/>
    </xf>
    <xf numFmtId="0" fontId="75" fillId="8" borderId="0" xfId="0" applyFont="1" applyFill="1" applyAlignment="1">
      <alignment horizontal="left" vertical="center"/>
    </xf>
    <xf numFmtId="170" fontId="37" fillId="8" borderId="0" xfId="0" applyNumberFormat="1" applyFont="1" applyFill="1" applyBorder="1" applyAlignment="1">
      <alignment horizontal="right" vertical="center"/>
    </xf>
    <xf numFmtId="10" fontId="41" fillId="8" borderId="0" xfId="17" applyNumberFormat="1" applyFont="1" applyFill="1" applyAlignment="1">
      <alignment horizontal="center" vertical="center"/>
    </xf>
    <xf numFmtId="170" fontId="37" fillId="8" borderId="0" xfId="0" applyNumberFormat="1" applyFont="1" applyFill="1" applyAlignment="1">
      <alignment horizontal="right" vertical="center"/>
    </xf>
    <xf numFmtId="170" fontId="37" fillId="8" borderId="0" xfId="0" applyNumberFormat="1" applyFont="1" applyFill="1" applyAlignment="1">
      <alignment horizontal="center" vertical="center"/>
    </xf>
    <xf numFmtId="0" fontId="37" fillId="8" borderId="0" xfId="0" applyNumberFormat="1" applyFont="1" applyFill="1" applyAlignment="1">
      <alignment horizontal="center" vertical="center"/>
    </xf>
    <xf numFmtId="0" fontId="47" fillId="8" borderId="0" xfId="0" applyFont="1" applyFill="1" applyAlignment="1">
      <alignment horizontal="center" vertical="center" wrapText="1"/>
    </xf>
    <xf numFmtId="0" fontId="37" fillId="8" borderId="0" xfId="0" applyFont="1" applyFill="1" applyAlignment="1">
      <alignment horizontal="left" vertical="center"/>
    </xf>
    <xf numFmtId="171" fontId="37" fillId="8" borderId="0" xfId="0" applyNumberFormat="1" applyFont="1" applyFill="1" applyBorder="1" applyAlignment="1">
      <alignment vertical="center"/>
    </xf>
    <xf numFmtId="0" fontId="47" fillId="8" borderId="0" xfId="0" applyFont="1" applyFill="1" applyAlignment="1">
      <alignment wrapText="1"/>
    </xf>
    <xf numFmtId="0" fontId="47" fillId="8" borderId="0" xfId="0" applyFont="1" applyFill="1" applyBorder="1" applyAlignment="1">
      <alignment vertical="center" wrapText="1"/>
    </xf>
    <xf numFmtId="43" fontId="37" fillId="8" borderId="0" xfId="33" applyFont="1" applyFill="1" applyBorder="1" applyAlignment="1">
      <alignment vertical="center" wrapText="1"/>
    </xf>
    <xf numFmtId="43" fontId="37" fillId="8" borderId="0" xfId="33" applyFont="1" applyFill="1" applyBorder="1" applyAlignment="1">
      <alignment vertical="center"/>
    </xf>
    <xf numFmtId="0" fontId="47" fillId="8" borderId="0" xfId="0" applyFont="1" applyFill="1" applyAlignment="1">
      <alignment vertical="center" wrapText="1"/>
    </xf>
    <xf numFmtId="0" fontId="41" fillId="8" borderId="0" xfId="0" applyFont="1" applyFill="1" applyAlignment="1">
      <alignment vertical="center"/>
    </xf>
    <xf numFmtId="0" fontId="33" fillId="8" borderId="0" xfId="0" applyFont="1" applyFill="1" applyAlignment="1">
      <alignment vertical="center" wrapText="1"/>
    </xf>
    <xf numFmtId="43" fontId="47" fillId="8" borderId="0" xfId="0" quotePrefix="1" applyNumberFormat="1" applyFont="1" applyFill="1" applyAlignment="1">
      <alignment vertical="center" wrapText="1"/>
    </xf>
    <xf numFmtId="43" fontId="47" fillId="8" borderId="0" xfId="0" applyNumberFormat="1" applyFont="1" applyFill="1" applyAlignment="1">
      <alignment vertical="center" wrapText="1"/>
    </xf>
    <xf numFmtId="0" fontId="41" fillId="8" borderId="0" xfId="0" applyFont="1" applyFill="1" applyAlignment="1">
      <alignment vertical="center" wrapText="1"/>
    </xf>
    <xf numFmtId="0" fontId="33" fillId="8" borderId="0" xfId="0" applyFont="1" applyFill="1" applyAlignment="1">
      <alignment vertical="center"/>
    </xf>
    <xf numFmtId="4" fontId="47" fillId="8" borderId="0" xfId="0" applyNumberFormat="1" applyFont="1" applyFill="1" applyAlignment="1">
      <alignment vertical="center" wrapText="1"/>
    </xf>
    <xf numFmtId="0" fontId="33" fillId="8" borderId="0" xfId="0" applyFont="1" applyFill="1" applyBorder="1" applyAlignment="1">
      <alignment vertical="center" wrapText="1"/>
    </xf>
    <xf numFmtId="0" fontId="38" fillId="8" borderId="0" xfId="0" applyFont="1" applyFill="1" applyBorder="1" applyAlignment="1">
      <alignment vertical="center" wrapText="1"/>
    </xf>
    <xf numFmtId="0" fontId="37" fillId="0" borderId="44" xfId="0" applyFont="1" applyBorder="1"/>
    <xf numFmtId="0" fontId="37" fillId="0" borderId="44" xfId="0" applyFont="1" applyFill="1" applyBorder="1" applyAlignment="1">
      <alignment horizontal="right"/>
    </xf>
    <xf numFmtId="0" fontId="37" fillId="0" borderId="44" xfId="0" applyFont="1" applyFill="1" applyBorder="1" applyAlignment="1">
      <alignment horizontal="right" vertical="center"/>
    </xf>
    <xf numFmtId="0" fontId="37" fillId="0" borderId="46" xfId="0" applyFont="1" applyBorder="1" applyAlignment="1">
      <alignment vertical="center"/>
    </xf>
    <xf numFmtId="10" fontId="37" fillId="8" borderId="0" xfId="0" applyNumberFormat="1" applyFont="1" applyFill="1" applyBorder="1" applyAlignment="1">
      <alignment horizontal="center" vertical="center"/>
    </xf>
    <xf numFmtId="0" fontId="37" fillId="0" borderId="45" xfId="0" applyFont="1" applyFill="1" applyBorder="1" applyAlignment="1">
      <alignment horizontal="center" vertical="center"/>
    </xf>
    <xf numFmtId="0" fontId="45" fillId="6" borderId="60" xfId="0" applyFont="1" applyFill="1" applyBorder="1" applyAlignment="1">
      <alignment horizontal="left" vertical="center"/>
    </xf>
    <xf numFmtId="0" fontId="45" fillId="6" borderId="18" xfId="0" applyFont="1" applyFill="1" applyBorder="1" applyAlignment="1">
      <alignment horizontal="left" vertical="center"/>
    </xf>
    <xf numFmtId="0" fontId="50" fillId="6" borderId="61" xfId="0" applyFont="1" applyFill="1" applyBorder="1" applyAlignment="1">
      <alignment horizontal="left" vertical="center"/>
    </xf>
    <xf numFmtId="10" fontId="32" fillId="0" borderId="0" xfId="17" applyNumberFormat="1" applyFont="1" applyFill="1" applyBorder="1" applyAlignment="1">
      <alignment horizontal="center"/>
    </xf>
    <xf numFmtId="10" fontId="32" fillId="0" borderId="3" xfId="17" applyNumberFormat="1" applyFont="1" applyFill="1" applyBorder="1" applyAlignment="1">
      <alignment horizontal="center" vertical="center"/>
    </xf>
    <xf numFmtId="0" fontId="31" fillId="0" borderId="6" xfId="0" applyFont="1" applyFill="1" applyBorder="1" applyAlignment="1">
      <alignment horizontal="center"/>
    </xf>
    <xf numFmtId="0" fontId="31" fillId="0" borderId="7" xfId="0" applyFont="1" applyFill="1" applyBorder="1" applyAlignment="1">
      <alignment horizontal="center"/>
    </xf>
    <xf numFmtId="0" fontId="31" fillId="0" borderId="26" xfId="0" applyFont="1" applyBorder="1" applyAlignment="1">
      <alignment horizontal="center"/>
    </xf>
    <xf numFmtId="0" fontId="31"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6" fillId="0" borderId="0" xfId="0" applyFont="1" applyFill="1" applyBorder="1" applyAlignment="1">
      <alignment horizontal="center" vertical="center"/>
    </xf>
    <xf numFmtId="0" fontId="31" fillId="0" borderId="29" xfId="0" applyFont="1" applyBorder="1" applyAlignment="1">
      <alignment horizontal="center"/>
    </xf>
    <xf numFmtId="0" fontId="31" fillId="0" borderId="30" xfId="0" applyFont="1" applyBorder="1" applyAlignment="1">
      <alignment horizontal="center"/>
    </xf>
    <xf numFmtId="0" fontId="25" fillId="0" borderId="0" xfId="0" applyFont="1"/>
    <xf numFmtId="0" fontId="13"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26"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3" fillId="0" borderId="0" xfId="0" applyFont="1" applyAlignment="1">
      <alignment horizontal="center" vertical="center"/>
    </xf>
    <xf numFmtId="0" fontId="16" fillId="8" borderId="37" xfId="0" applyFont="1" applyFill="1" applyBorder="1" applyAlignment="1">
      <alignment vertical="center" wrapText="1"/>
    </xf>
    <xf numFmtId="0" fontId="16" fillId="8" borderId="38" xfId="0" applyFont="1" applyFill="1" applyBorder="1" applyAlignment="1">
      <alignment vertical="center" wrapText="1"/>
    </xf>
    <xf numFmtId="0" fontId="16" fillId="8" borderId="39" xfId="0" applyFont="1" applyFill="1" applyBorder="1" applyAlignment="1">
      <alignment vertical="center" wrapText="1"/>
    </xf>
    <xf numFmtId="0" fontId="77" fillId="0" borderId="37" xfId="0" applyFont="1" applyFill="1" applyBorder="1" applyAlignment="1">
      <alignment horizontal="center" vertical="center"/>
    </xf>
    <xf numFmtId="0" fontId="77" fillId="0" borderId="38" xfId="0" applyFont="1" applyFill="1" applyBorder="1" applyAlignment="1">
      <alignment horizontal="center" vertical="center"/>
    </xf>
    <xf numFmtId="0" fontId="77" fillId="0" borderId="39" xfId="0" applyFont="1" applyFill="1" applyBorder="1" applyAlignment="1">
      <alignment horizontal="center" vertical="center"/>
    </xf>
  </cellXfs>
  <cellStyles count="673">
    <cellStyle name="12" xfId="1"/>
    <cellStyle name="20% - Accent1" xfId="43"/>
    <cellStyle name="20% - Accent1 2" xfId="44"/>
    <cellStyle name="20% - Accent2" xfId="45"/>
    <cellStyle name="20% - Accent2 2" xfId="46"/>
    <cellStyle name="20% - Accent3" xfId="47"/>
    <cellStyle name="20% - Accent3 2" xfId="48"/>
    <cellStyle name="20% - Accent4" xfId="49"/>
    <cellStyle name="20% - Accent4 2" xfId="50"/>
    <cellStyle name="20% - Accent5" xfId="51"/>
    <cellStyle name="20% - Accent6" xfId="52"/>
    <cellStyle name="20% - Accent6 2" xfId="53"/>
    <cellStyle name="20% - Ênfase1 2" xfId="54"/>
    <cellStyle name="20% - Ênfase1 2 2" xfId="55"/>
    <cellStyle name="20% - Ênfase1 2 2 2" xfId="56"/>
    <cellStyle name="20% - Ênfase1 2 2 3" xfId="57"/>
    <cellStyle name="20% - Ênfase1 2 2 4" xfId="58"/>
    <cellStyle name="20% - Ênfase1 2 2 5" xfId="59"/>
    <cellStyle name="20% - Ênfase1 2 3" xfId="60"/>
    <cellStyle name="20% - Ênfase1 2 4" xfId="61"/>
    <cellStyle name="20% - Ênfase1 2 5" xfId="62"/>
    <cellStyle name="20% - Ênfase1 3" xfId="63"/>
    <cellStyle name="20% - Ênfase1 3 2" xfId="64"/>
    <cellStyle name="20% - Ênfase1 3 3" xfId="65"/>
    <cellStyle name="20% - Ênfase1 3 4" xfId="66"/>
    <cellStyle name="20% - Ênfase1 3 5" xfId="67"/>
    <cellStyle name="20% - Ênfase2 2" xfId="68"/>
    <cellStyle name="20% - Ênfase2 2 2" xfId="69"/>
    <cellStyle name="20% - Ênfase2 2 2 2" xfId="70"/>
    <cellStyle name="20% - Ênfase2 2 2 3" xfId="71"/>
    <cellStyle name="20% - Ênfase2 2 2 4" xfId="72"/>
    <cellStyle name="20% - Ênfase2 2 2 5" xfId="73"/>
    <cellStyle name="20% - Ênfase2 2 3" xfId="74"/>
    <cellStyle name="20% - Ênfase2 2 4" xfId="75"/>
    <cellStyle name="20% - Ênfase2 2 5" xfId="76"/>
    <cellStyle name="20% - Ênfase2 3" xfId="77"/>
    <cellStyle name="20% - Ênfase2 3 2" xfId="78"/>
    <cellStyle name="20% - Ênfase2 3 3" xfId="79"/>
    <cellStyle name="20% - Ênfase2 3 4" xfId="80"/>
    <cellStyle name="20% - Ênfase2 3 5" xfId="81"/>
    <cellStyle name="20% - Ênfase3 2" xfId="82"/>
    <cellStyle name="20% - Ênfase3 2 2" xfId="83"/>
    <cellStyle name="20% - Ênfase3 2 2 2" xfId="84"/>
    <cellStyle name="20% - Ênfase3 2 2 3" xfId="85"/>
    <cellStyle name="20% - Ênfase3 2 2 4" xfId="86"/>
    <cellStyle name="20% - Ênfase3 2 2 5" xfId="87"/>
    <cellStyle name="20% - Ênfase3 2 3" xfId="88"/>
    <cellStyle name="20% - Ênfase3 2 4" xfId="89"/>
    <cellStyle name="20% - Ênfase3 2 5" xfId="90"/>
    <cellStyle name="20% - Ênfase3 3" xfId="91"/>
    <cellStyle name="20% - Ênfase4 2" xfId="92"/>
    <cellStyle name="20% - Ênfase4 2 2" xfId="93"/>
    <cellStyle name="20% - Ênfase4 2 2 2" xfId="94"/>
    <cellStyle name="20% - Ênfase4 2 2 3" xfId="95"/>
    <cellStyle name="20% - Ênfase4 2 2 4" xfId="96"/>
    <cellStyle name="20% - Ênfase4 2 2 5" xfId="97"/>
    <cellStyle name="20% - Ênfase4 2 3" xfId="98"/>
    <cellStyle name="20% - Ênfase4 2 4" xfId="99"/>
    <cellStyle name="20% - Ênfase4 2 5" xfId="100"/>
    <cellStyle name="20% - Ênfase4 3" xfId="101"/>
    <cellStyle name="20% - Ênfase4 3 2" xfId="102"/>
    <cellStyle name="20% - Ênfase4 3 3" xfId="103"/>
    <cellStyle name="20% - Ênfase4 3 4" xfId="104"/>
    <cellStyle name="20% - Ênfase4 3 5" xfId="105"/>
    <cellStyle name="20% - Ênfase5 2" xfId="106"/>
    <cellStyle name="20% - Ênfase5 2 2" xfId="107"/>
    <cellStyle name="20% - Ênfase5 2 2 2" xfId="108"/>
    <cellStyle name="20% - Ênfase5 2 2 3" xfId="109"/>
    <cellStyle name="20% - Ênfase5 2 2 4" xfId="110"/>
    <cellStyle name="20% - Ênfase5 2 2 5" xfId="111"/>
    <cellStyle name="20% - Ênfase5 2 3" xfId="112"/>
    <cellStyle name="20% - Ênfase5 2 4" xfId="113"/>
    <cellStyle name="20% - Ênfase5 2 5" xfId="114"/>
    <cellStyle name="20% - Ênfase6 2" xfId="115"/>
    <cellStyle name="20% - Ênfase6 2 2" xfId="116"/>
    <cellStyle name="20% - Ênfase6 2 2 2" xfId="117"/>
    <cellStyle name="20% - Ênfase6 2 2 3" xfId="118"/>
    <cellStyle name="20% - Ênfase6 2 2 4" xfId="119"/>
    <cellStyle name="20% - Ênfase6 2 2 5" xfId="120"/>
    <cellStyle name="20% - Ênfase6 2 3" xfId="121"/>
    <cellStyle name="20% - Ênfase6 2 4" xfId="122"/>
    <cellStyle name="20% - Ênfase6 2 5" xfId="123"/>
    <cellStyle name="20% - Ênfase6 3" xfId="124"/>
    <cellStyle name="20% - Ênfase6 3 2" xfId="125"/>
    <cellStyle name="20% - Ênfase6 3 2 2" xfId="126"/>
    <cellStyle name="20% - Ênfase6 3 2 3" xfId="127"/>
    <cellStyle name="20% - Ênfase6 3 2 4" xfId="128"/>
    <cellStyle name="20% - Ênfase6 3 2 5" xfId="129"/>
    <cellStyle name="20% - Ênfase6 3 3" xfId="130"/>
    <cellStyle name="20% - Ênfase6 3 4" xfId="131"/>
    <cellStyle name="20% - Ênfase6 3 5" xfId="132"/>
    <cellStyle name="20% - Ênfase6 4" xfId="133"/>
    <cellStyle name="40% - Accent1" xfId="134"/>
    <cellStyle name="40% - Accent1 2" xfId="135"/>
    <cellStyle name="40% - Accent2" xfId="136"/>
    <cellStyle name="40% - Accent3" xfId="137"/>
    <cellStyle name="40% - Accent3 2" xfId="138"/>
    <cellStyle name="40% - Accent4" xfId="139"/>
    <cellStyle name="40% - Accent4 2" xfId="140"/>
    <cellStyle name="40% - Accent5" xfId="141"/>
    <cellStyle name="40% - Accent6" xfId="142"/>
    <cellStyle name="40% - Accent6 2" xfId="143"/>
    <cellStyle name="40% - Ênfase1 2" xfId="144"/>
    <cellStyle name="40% - Ênfase1 2 2" xfId="145"/>
    <cellStyle name="40% - Ênfase1 2 2 2" xfId="146"/>
    <cellStyle name="40% - Ênfase1 2 2 3" xfId="147"/>
    <cellStyle name="40% - Ênfase1 2 2 4" xfId="148"/>
    <cellStyle name="40% - Ênfase1 2 2 5" xfId="149"/>
    <cellStyle name="40% - Ênfase1 2 3" xfId="150"/>
    <cellStyle name="40% - Ênfase1 2 4" xfId="151"/>
    <cellStyle name="40% - Ênfase1 2 5" xfId="152"/>
    <cellStyle name="40% - Ênfase1 3" xfId="153"/>
    <cellStyle name="40% - Ênfase1 3 2" xfId="154"/>
    <cellStyle name="40% - Ênfase1 3 2 2" xfId="155"/>
    <cellStyle name="40% - Ênfase1 3 2 3" xfId="156"/>
    <cellStyle name="40% - Ênfase1 3 2 4" xfId="157"/>
    <cellStyle name="40% - Ênfase1 3 2 5" xfId="158"/>
    <cellStyle name="40% - Ênfase1 3 3" xfId="159"/>
    <cellStyle name="40% - Ênfase1 3 4" xfId="160"/>
    <cellStyle name="40% - Ênfase1 3 5" xfId="161"/>
    <cellStyle name="40% - Ênfase1 3 6" xfId="162"/>
    <cellStyle name="40% - Ênfase1 4" xfId="163"/>
    <cellStyle name="40% - Ênfase2 2" xfId="164"/>
    <cellStyle name="40% - Ênfase2 2 2" xfId="165"/>
    <cellStyle name="40% - Ênfase2 2 2 2" xfId="166"/>
    <cellStyle name="40% - Ênfase2 2 2 3" xfId="167"/>
    <cellStyle name="40% - Ênfase2 2 2 4" xfId="168"/>
    <cellStyle name="40% - Ênfase2 2 2 5" xfId="169"/>
    <cellStyle name="40% - Ênfase2 2 3" xfId="170"/>
    <cellStyle name="40% - Ênfase2 2 4" xfId="171"/>
    <cellStyle name="40% - Ênfase2 2 5" xfId="172"/>
    <cellStyle name="40% - Ênfase3 2" xfId="173"/>
    <cellStyle name="40% - Ênfase3 2 2" xfId="174"/>
    <cellStyle name="40% - Ênfase3 2 2 2" xfId="175"/>
    <cellStyle name="40% - Ênfase3 2 2 3" xfId="176"/>
    <cellStyle name="40% - Ênfase3 2 2 4" xfId="177"/>
    <cellStyle name="40% - Ênfase3 2 2 5" xfId="178"/>
    <cellStyle name="40% - Ênfase3 2 3" xfId="179"/>
    <cellStyle name="40% - Ênfase3 2 4" xfId="180"/>
    <cellStyle name="40% - Ênfase3 2 5" xfId="181"/>
    <cellStyle name="40% - Ênfase3 3" xfId="182"/>
    <cellStyle name="40% - Ênfase4 2" xfId="183"/>
    <cellStyle name="40% - Ênfase4 2 2" xfId="184"/>
    <cellStyle name="40% - Ênfase4 2 2 2" xfId="185"/>
    <cellStyle name="40% - Ênfase4 2 2 3" xfId="186"/>
    <cellStyle name="40% - Ênfase4 2 2 4" xfId="187"/>
    <cellStyle name="40% - Ênfase4 2 2 5" xfId="188"/>
    <cellStyle name="40% - Ênfase4 2 3" xfId="189"/>
    <cellStyle name="40% - Ênfase4 2 4" xfId="190"/>
    <cellStyle name="40% - Ênfase4 2 5" xfId="191"/>
    <cellStyle name="40% - Ênfase4 3" xfId="192"/>
    <cellStyle name="40% - Ênfase4 3 2" xfId="193"/>
    <cellStyle name="40% - Ênfase4 3 3" xfId="194"/>
    <cellStyle name="40% - Ênfase4 3 4" xfId="195"/>
    <cellStyle name="40% - Ênfase4 3 5" xfId="196"/>
    <cellStyle name="40% - Ênfase5 2" xfId="197"/>
    <cellStyle name="40% - Ênfase5 2 2" xfId="198"/>
    <cellStyle name="40% - Ênfase5 2 2 2" xfId="199"/>
    <cellStyle name="40% - Ênfase5 2 2 3" xfId="200"/>
    <cellStyle name="40% - Ênfase5 2 2 4" xfId="201"/>
    <cellStyle name="40% - Ênfase5 2 2 5" xfId="202"/>
    <cellStyle name="40% - Ênfase5 2 3" xfId="203"/>
    <cellStyle name="40% - Ênfase5 2 4" xfId="204"/>
    <cellStyle name="40% - Ênfase5 2 5" xfId="205"/>
    <cellStyle name="40% - Ênfase5 3" xfId="206"/>
    <cellStyle name="40% - Ênfase5 3 2" xfId="207"/>
    <cellStyle name="40% - Ênfase5 4" xfId="208"/>
    <cellStyle name="40% - Ênfase6 2" xfId="209"/>
    <cellStyle name="40% - Ênfase6 2 2" xfId="210"/>
    <cellStyle name="40% - Ênfase6 2 2 2" xfId="211"/>
    <cellStyle name="40% - Ênfase6 2 2 3" xfId="212"/>
    <cellStyle name="40% - Ênfase6 2 2 4" xfId="213"/>
    <cellStyle name="40% - Ênfase6 2 2 5" xfId="214"/>
    <cellStyle name="40% - Ênfase6 2 3" xfId="215"/>
    <cellStyle name="40% - Ênfase6 2 4" xfId="216"/>
    <cellStyle name="40% - Ênfase6 2 5" xfId="217"/>
    <cellStyle name="40% - Ênfase6 3" xfId="218"/>
    <cellStyle name="40% - Ênfase6 3 2" xfId="219"/>
    <cellStyle name="40% - Ênfase6 3 3" xfId="220"/>
    <cellStyle name="40% - Ênfase6 3 4" xfId="221"/>
    <cellStyle name="40% - Ênfase6 3 5" xfId="222"/>
    <cellStyle name="60% - Accent1" xfId="223"/>
    <cellStyle name="60% - Accent1 2" xfId="224"/>
    <cellStyle name="60% - Accent2" xfId="225"/>
    <cellStyle name="60% - Accent3" xfId="226"/>
    <cellStyle name="60% - Accent3 2" xfId="227"/>
    <cellStyle name="60% - Accent4" xfId="228"/>
    <cellStyle name="60% - Accent4 2" xfId="229"/>
    <cellStyle name="60% - Accent5" xfId="230"/>
    <cellStyle name="60% - Accent6" xfId="231"/>
    <cellStyle name="60% - Accent6 2" xfId="232"/>
    <cellStyle name="60% - Ênfase1 2" xfId="233"/>
    <cellStyle name="60% - Ênfase1 2 2" xfId="234"/>
    <cellStyle name="60% - Ênfase1 2 2 2" xfId="235"/>
    <cellStyle name="60% - Ênfase1 2 2 3" xfId="236"/>
    <cellStyle name="60% - Ênfase1 2 2 4" xfId="237"/>
    <cellStyle name="60% - Ênfase1 2 2 5" xfId="238"/>
    <cellStyle name="60% - Ênfase1 2 3" xfId="239"/>
    <cellStyle name="60% - Ênfase1 2 4" xfId="240"/>
    <cellStyle name="60% - Ênfase1 2 5" xfId="241"/>
    <cellStyle name="60% - Ênfase1 3" xfId="242"/>
    <cellStyle name="60% - Ênfase2 2" xfId="243"/>
    <cellStyle name="60% - Ênfase2 2 2" xfId="244"/>
    <cellStyle name="60% - Ênfase2 2 2 2" xfId="245"/>
    <cellStyle name="60% - Ênfase2 2 2 3" xfId="246"/>
    <cellStyle name="60% - Ênfase2 2 2 4" xfId="247"/>
    <cellStyle name="60% - Ênfase2 2 2 5" xfId="248"/>
    <cellStyle name="60% - Ênfase2 2 3" xfId="249"/>
    <cellStyle name="60% - Ênfase2 2 4" xfId="250"/>
    <cellStyle name="60% - Ênfase2 2 5" xfId="251"/>
    <cellStyle name="60% - Ênfase3 2" xfId="252"/>
    <cellStyle name="60% - Ênfase3 2 2" xfId="253"/>
    <cellStyle name="60% - Ênfase3 2 2 2" xfId="254"/>
    <cellStyle name="60% - Ênfase3 2 2 3" xfId="255"/>
    <cellStyle name="60% - Ênfase3 2 2 4" xfId="256"/>
    <cellStyle name="60% - Ênfase3 2 2 5" xfId="257"/>
    <cellStyle name="60% - Ênfase3 2 3" xfId="258"/>
    <cellStyle name="60% - Ênfase3 2 4" xfId="259"/>
    <cellStyle name="60% - Ênfase3 2 5" xfId="260"/>
    <cellStyle name="60% - Ênfase4 2" xfId="261"/>
    <cellStyle name="60% - Ênfase4 2 2" xfId="262"/>
    <cellStyle name="60% - Ênfase4 2 2 2" xfId="263"/>
    <cellStyle name="60% - Ênfase4 2 2 3" xfId="264"/>
    <cellStyle name="60% - Ênfase4 2 2 4" xfId="265"/>
    <cellStyle name="60% - Ênfase4 2 2 5" xfId="266"/>
    <cellStyle name="60% - Ênfase4 2 3" xfId="267"/>
    <cellStyle name="60% - Ênfase4 2 4" xfId="268"/>
    <cellStyle name="60% - Ênfase4 2 5" xfId="269"/>
    <cellStyle name="60% - Ênfase4 3" xfId="270"/>
    <cellStyle name="60% - Ênfase4 3 2" xfId="271"/>
    <cellStyle name="60% - Ênfase4 3 3" xfId="272"/>
    <cellStyle name="60% - Ênfase4 3 4" xfId="273"/>
    <cellStyle name="60% - Ênfase4 3 5" xfId="274"/>
    <cellStyle name="60% - Ênfase5 2" xfId="275"/>
    <cellStyle name="60% - Ênfase5 2 2" xfId="276"/>
    <cellStyle name="60% - Ênfase5 2 2 2" xfId="277"/>
    <cellStyle name="60% - Ênfase5 2 2 3" xfId="278"/>
    <cellStyle name="60% - Ênfase5 2 2 4" xfId="279"/>
    <cellStyle name="60% - Ênfase5 2 2 5" xfId="280"/>
    <cellStyle name="60% - Ênfase5 2 3" xfId="281"/>
    <cellStyle name="60% - Ênfase5 2 4" xfId="282"/>
    <cellStyle name="60% - Ênfase5 2 5" xfId="283"/>
    <cellStyle name="60% - Ênfase6 2" xfId="284"/>
    <cellStyle name="60% - Ênfase6 2 2" xfId="285"/>
    <cellStyle name="60% - Ênfase6 2 2 2" xfId="286"/>
    <cellStyle name="60% - Ênfase6 2 2 3" xfId="287"/>
    <cellStyle name="60% - Ênfase6 2 2 4" xfId="288"/>
    <cellStyle name="60% - Ênfase6 2 2 5" xfId="289"/>
    <cellStyle name="60% - Ênfase6 2 3" xfId="290"/>
    <cellStyle name="60% - Ênfase6 2 4" xfId="291"/>
    <cellStyle name="60% - Ênfase6 2 5" xfId="292"/>
    <cellStyle name="60% - Ênfase6 3" xfId="293"/>
    <cellStyle name="60% - Ênfase6 3 2" xfId="294"/>
    <cellStyle name="60% - Ênfase6 3 3" xfId="295"/>
    <cellStyle name="60% - Ênfase6 3 4" xfId="296"/>
    <cellStyle name="60% - Ênfase6 3 5" xfId="297"/>
    <cellStyle name="Accent1" xfId="298"/>
    <cellStyle name="Accent1 2" xfId="299"/>
    <cellStyle name="Accent2" xfId="300"/>
    <cellStyle name="Accent3" xfId="301"/>
    <cellStyle name="Accent4" xfId="302"/>
    <cellStyle name="Accent4 2" xfId="303"/>
    <cellStyle name="Accent5" xfId="304"/>
    <cellStyle name="Accent6" xfId="305"/>
    <cellStyle name="Bad" xfId="306"/>
    <cellStyle name="Bom" xfId="2" builtinId="26"/>
    <cellStyle name="Bom 2" xfId="307"/>
    <cellStyle name="Bom 2 2" xfId="308"/>
    <cellStyle name="Bom 2 2 2" xfId="309"/>
    <cellStyle name="Bom 2 2 3" xfId="310"/>
    <cellStyle name="Bom 2 2 4" xfId="311"/>
    <cellStyle name="Bom 2 2 5" xfId="312"/>
    <cellStyle name="Bom 2 3" xfId="313"/>
    <cellStyle name="Bom 2 4" xfId="314"/>
    <cellStyle name="Bom 2 5" xfId="315"/>
    <cellStyle name="Calculation" xfId="316"/>
    <cellStyle name="Calculation 2" xfId="317"/>
    <cellStyle name="Cálculo 2" xfId="318"/>
    <cellStyle name="Cálculo 2 2" xfId="319"/>
    <cellStyle name="Cálculo 2 2 2" xfId="320"/>
    <cellStyle name="Cálculo 2 2 3" xfId="321"/>
    <cellStyle name="Cálculo 2 2 4" xfId="322"/>
    <cellStyle name="Cálculo 2 2 5" xfId="323"/>
    <cellStyle name="Cálculo 2 3" xfId="324"/>
    <cellStyle name="Cálculo 2 4" xfId="325"/>
    <cellStyle name="Cálculo 2 5" xfId="326"/>
    <cellStyle name="Cálculo 3" xfId="327"/>
    <cellStyle name="Cancel_Planilha_predio 35_REV 11" xfId="3"/>
    <cellStyle name="Célula de Verificação 2" xfId="328"/>
    <cellStyle name="Célula de Verificação 2 2" xfId="329"/>
    <cellStyle name="Célula de Verificação 2 2 2" xfId="330"/>
    <cellStyle name="Célula de Verificação 2 2 3" xfId="331"/>
    <cellStyle name="Célula de Verificação 2 2 4" xfId="332"/>
    <cellStyle name="Célula de Verificação 2 2 5" xfId="333"/>
    <cellStyle name="Célula de Verificação 2 3" xfId="334"/>
    <cellStyle name="Célula de Verificação 2 4" xfId="335"/>
    <cellStyle name="Célula de Verificação 2 5" xfId="336"/>
    <cellStyle name="Célula de Verificação 3" xfId="337"/>
    <cellStyle name="Célula de Verificação 3 2" xfId="338"/>
    <cellStyle name="Célula de Verificação 4" xfId="339"/>
    <cellStyle name="Célula Vinculada 2" xfId="340"/>
    <cellStyle name="Check Cell" xfId="341"/>
    <cellStyle name="Comma 2" xfId="342"/>
    <cellStyle name="Comma 2 2" xfId="343"/>
    <cellStyle name="Currency 2" xfId="344"/>
    <cellStyle name="Currency 2 2" xfId="345"/>
    <cellStyle name="Ênfase1 2" xfId="346"/>
    <cellStyle name="Ênfase1 2 2" xfId="347"/>
    <cellStyle name="Ênfase1 2 2 2" xfId="348"/>
    <cellStyle name="Ênfase1 2 2 3" xfId="349"/>
    <cellStyle name="Ênfase1 2 2 4" xfId="350"/>
    <cellStyle name="Ênfase1 2 2 5" xfId="351"/>
    <cellStyle name="Ênfase1 2 3" xfId="352"/>
    <cellStyle name="Ênfase1 2 4" xfId="353"/>
    <cellStyle name="Ênfase1 2 5" xfId="354"/>
    <cellStyle name="Ênfase1 3" xfId="355"/>
    <cellStyle name="Ênfase2 2" xfId="356"/>
    <cellStyle name="Ênfase2 2 2" xfId="357"/>
    <cellStyle name="Ênfase2 2 2 2" xfId="358"/>
    <cellStyle name="Ênfase2 2 2 3" xfId="359"/>
    <cellStyle name="Ênfase2 2 2 4" xfId="360"/>
    <cellStyle name="Ênfase2 2 2 5" xfId="361"/>
    <cellStyle name="Ênfase2 2 3" xfId="362"/>
    <cellStyle name="Ênfase2 2 4" xfId="363"/>
    <cellStyle name="Ênfase2 2 5" xfId="364"/>
    <cellStyle name="Ênfase2 3" xfId="365"/>
    <cellStyle name="Ênfase3 2" xfId="366"/>
    <cellStyle name="Ênfase3 2 2" xfId="367"/>
    <cellStyle name="Ênfase3 2 2 2" xfId="368"/>
    <cellStyle name="Ênfase3 2 2 3" xfId="369"/>
    <cellStyle name="Ênfase3 2 2 4" xfId="370"/>
    <cellStyle name="Ênfase3 2 2 5" xfId="371"/>
    <cellStyle name="Ênfase3 2 3" xfId="372"/>
    <cellStyle name="Ênfase3 2 4" xfId="373"/>
    <cellStyle name="Ênfase3 2 5" xfId="374"/>
    <cellStyle name="Ênfase3 3" xfId="375"/>
    <cellStyle name="Ênfase4 2" xfId="376"/>
    <cellStyle name="Ênfase4 2 2" xfId="377"/>
    <cellStyle name="Ênfase4 2 2 2" xfId="378"/>
    <cellStyle name="Ênfase4 2 2 3" xfId="379"/>
    <cellStyle name="Ênfase4 2 2 4" xfId="380"/>
    <cellStyle name="Ênfase4 2 2 5" xfId="381"/>
    <cellStyle name="Ênfase4 2 3" xfId="382"/>
    <cellStyle name="Ênfase4 2 4" xfId="383"/>
    <cellStyle name="Ênfase4 2 5" xfId="384"/>
    <cellStyle name="Ênfase4 3" xfId="385"/>
    <cellStyle name="Ênfase5 2" xfId="386"/>
    <cellStyle name="Ênfase5 2 2" xfId="387"/>
    <cellStyle name="Ênfase5 2 2 2" xfId="388"/>
    <cellStyle name="Ênfase5 2 2 3" xfId="389"/>
    <cellStyle name="Ênfase5 2 2 4" xfId="390"/>
    <cellStyle name="Ênfase5 2 2 5" xfId="391"/>
    <cellStyle name="Ênfase5 2 3" xfId="392"/>
    <cellStyle name="Ênfase5 2 4" xfId="393"/>
    <cellStyle name="Ênfase5 2 5" xfId="394"/>
    <cellStyle name="Ênfase6 2" xfId="395"/>
    <cellStyle name="Ênfase6 2 2" xfId="396"/>
    <cellStyle name="Ênfase6 2 2 2" xfId="397"/>
    <cellStyle name="Ênfase6 2 2 3" xfId="398"/>
    <cellStyle name="Ênfase6 2 2 4" xfId="399"/>
    <cellStyle name="Ênfase6 2 2 5" xfId="400"/>
    <cellStyle name="Ênfase6 2 3" xfId="401"/>
    <cellStyle name="Ênfase6 2 4" xfId="402"/>
    <cellStyle name="Ênfase6 2 5" xfId="403"/>
    <cellStyle name="Entrada 2" xfId="404"/>
    <cellStyle name="Entrada 2 2" xfId="405"/>
    <cellStyle name="Entrada 2 2 2" xfId="406"/>
    <cellStyle name="Entrada 2 2 3" xfId="407"/>
    <cellStyle name="Entrada 2 2 4" xfId="408"/>
    <cellStyle name="Entrada 2 2 5" xfId="409"/>
    <cellStyle name="Entrada 2 3" xfId="410"/>
    <cellStyle name="Entrada 2 4" xfId="411"/>
    <cellStyle name="Entrada 2 5" xfId="412"/>
    <cellStyle name="Entrada 3" xfId="413"/>
    <cellStyle name="Entrada 3 2" xfId="414"/>
    <cellStyle name="Entrada 3 2 2" xfId="415"/>
    <cellStyle name="Entrada 3 2 3" xfId="416"/>
    <cellStyle name="Entrada 3 2 4" xfId="417"/>
    <cellStyle name="Entrada 3 2 5" xfId="418"/>
    <cellStyle name="Entrada 3 3" xfId="419"/>
    <cellStyle name="Entrada 3 4" xfId="420"/>
    <cellStyle name="Entrada 3 5" xfId="421"/>
    <cellStyle name="Entrada 4" xfId="422"/>
    <cellStyle name="Estilo 1" xfId="423"/>
    <cellStyle name="Euro" xfId="4"/>
    <cellStyle name="Excel Built-in Normal" xfId="39"/>
    <cellStyle name="Excel Built-in Normal 2" xfId="424"/>
    <cellStyle name="Explanatory Text" xfId="425"/>
    <cellStyle name="Good" xfId="426"/>
    <cellStyle name="Heading 1" xfId="427"/>
    <cellStyle name="Heading 1 2" xfId="428"/>
    <cellStyle name="Heading 2" xfId="429"/>
    <cellStyle name="Heading 2 2" xfId="430"/>
    <cellStyle name="Heading 3" xfId="431"/>
    <cellStyle name="Heading 3 2" xfId="432"/>
    <cellStyle name="Heading 4" xfId="433"/>
    <cellStyle name="Heading 4 2" xfId="434"/>
    <cellStyle name="Hyperlink 2" xfId="435"/>
    <cellStyle name="Hyperlink 2 2" xfId="436"/>
    <cellStyle name="Incorreto 2" xfId="437"/>
    <cellStyle name="Incorreto 2 2" xfId="438"/>
    <cellStyle name="Incorreto 2 2 2" xfId="439"/>
    <cellStyle name="Incorreto 2 2 3" xfId="440"/>
    <cellStyle name="Incorreto 2 2 4" xfId="441"/>
    <cellStyle name="Incorreto 2 2 5" xfId="442"/>
    <cellStyle name="Incorreto 2 3" xfId="443"/>
    <cellStyle name="Incorreto 2 4" xfId="444"/>
    <cellStyle name="Incorreto 2 5" xfId="445"/>
    <cellStyle name="Input" xfId="446"/>
    <cellStyle name="Linked Cell" xfId="447"/>
    <cellStyle name="Moeda" xfId="5" builtinId="4"/>
    <cellStyle name="Moeda 2" xfId="36"/>
    <cellStyle name="Moeda 2 2" xfId="449"/>
    <cellStyle name="Moeda 2 2 2" xfId="450"/>
    <cellStyle name="Moeda 2 2 3" xfId="451"/>
    <cellStyle name="Moeda 2 2 4" xfId="452"/>
    <cellStyle name="Moeda 2 2 5" xfId="453"/>
    <cellStyle name="Moeda 2 3" xfId="454"/>
    <cellStyle name="Moeda 2 4" xfId="455"/>
    <cellStyle name="Moeda 2 5" xfId="456"/>
    <cellStyle name="Moeda 2 6" xfId="448"/>
    <cellStyle name="Moeda 3" xfId="457"/>
    <cellStyle name="Moeda 3 2" xfId="458"/>
    <cellStyle name="Moeda 3 3" xfId="459"/>
    <cellStyle name="Moeda 3 4" xfId="460"/>
    <cellStyle name="Moeda 3 5" xfId="461"/>
    <cellStyle name="Moeda 4" xfId="462"/>
    <cellStyle name="Moeda 4 2" xfId="463"/>
    <cellStyle name="Moeda 4 3" xfId="464"/>
    <cellStyle name="Moeda 4 4" xfId="465"/>
    <cellStyle name="Moeda 4 5" xfId="466"/>
    <cellStyle name="Moeda 5" xfId="467"/>
    <cellStyle name="Moeda 6" xfId="468"/>
    <cellStyle name="Moeda 7" xfId="469"/>
    <cellStyle name="Moeda 8" xfId="470"/>
    <cellStyle name="Neutra 2" xfId="471"/>
    <cellStyle name="Neutra 2 2" xfId="472"/>
    <cellStyle name="Neutra 2 2 2" xfId="473"/>
    <cellStyle name="Neutra 2 2 3" xfId="474"/>
    <cellStyle name="Neutra 2 2 4" xfId="475"/>
    <cellStyle name="Neutra 2 2 5" xfId="476"/>
    <cellStyle name="Neutra 2 3" xfId="477"/>
    <cellStyle name="Neutra 2 4" xfId="478"/>
    <cellStyle name="Neutra 2 5" xfId="479"/>
    <cellStyle name="Neutral" xfId="480"/>
    <cellStyle name="Normal" xfId="0" builtinId="0"/>
    <cellStyle name="Normal 10" xfId="6"/>
    <cellStyle name="Normal 10 2" xfId="481"/>
    <cellStyle name="Normal 10 4" xfId="40"/>
    <cellStyle name="Normal 11" xfId="35"/>
    <cellStyle name="Normal 11 2" xfId="482"/>
    <cellStyle name="Normal 12" xfId="483"/>
    <cellStyle name="Normal 13" xfId="484"/>
    <cellStyle name="Normal 2" xfId="7"/>
    <cellStyle name="Normal 2 2" xfId="485"/>
    <cellStyle name="Normal 2 2 2" xfId="486"/>
    <cellStyle name="Normal 2 2 2 2" xfId="487"/>
    <cellStyle name="Normal 2 3" xfId="488"/>
    <cellStyle name="Normal 2 3 2" xfId="489"/>
    <cellStyle name="Normal 2 4" xfId="490"/>
    <cellStyle name="Normal 2 5" xfId="491"/>
    <cellStyle name="Normal 2_Ag Cidade Alta esquadria fachada out 2013" xfId="492"/>
    <cellStyle name="Normal 3" xfId="8"/>
    <cellStyle name="Normal 3 2" xfId="42"/>
    <cellStyle name="Normal 3 2 2" xfId="493"/>
    <cellStyle name="Normal 3 3" xfId="494"/>
    <cellStyle name="Normal 3_Plo licitação Ag NOVA LONDRES troca de piso 24 out 2013 rev02" xfId="495"/>
    <cellStyle name="Normal 4" xfId="9"/>
    <cellStyle name="Normal 4 10" xfId="37"/>
    <cellStyle name="Normal 4 2" xfId="497"/>
    <cellStyle name="Normal 4 2 2" xfId="498"/>
    <cellStyle name="Normal 4 2 3" xfId="499"/>
    <cellStyle name="Normal 4 2 4" xfId="500"/>
    <cellStyle name="Normal 4 2 5" xfId="501"/>
    <cellStyle name="Normal 4 3" xfId="502"/>
    <cellStyle name="Normal 4 3 2 2" xfId="38"/>
    <cellStyle name="Normal 4 4" xfId="503"/>
    <cellStyle name="Normal 4 5" xfId="504"/>
    <cellStyle name="Normal 4 6" xfId="496"/>
    <cellStyle name="Normal 5" xfId="10"/>
    <cellStyle name="Normal 5 2" xfId="506"/>
    <cellStyle name="Normal 5 3" xfId="507"/>
    <cellStyle name="Normal 5 4" xfId="508"/>
    <cellStyle name="Normal 5 5" xfId="509"/>
    <cellStyle name="Normal 5 6" xfId="505"/>
    <cellStyle name="Normal 6" xfId="11"/>
    <cellStyle name="Normal 6 2" xfId="510"/>
    <cellStyle name="Normal 7" xfId="12"/>
    <cellStyle name="Normal 7 2" xfId="511"/>
    <cellStyle name="Normal 7 3" xfId="512"/>
    <cellStyle name="Normal 8" xfId="13"/>
    <cellStyle name="Normal 8 2" xfId="513"/>
    <cellStyle name="Normal 9" xfId="14"/>
    <cellStyle name="Normal 9 2" xfId="514"/>
    <cellStyle name="Nota 2" xfId="515"/>
    <cellStyle name="Nota 2 2" xfId="516"/>
    <cellStyle name="Nota 2 2 2" xfId="517"/>
    <cellStyle name="Nota 2 2 3" xfId="518"/>
    <cellStyle name="Nota 2 2 4" xfId="519"/>
    <cellStyle name="Nota 2 2 5" xfId="520"/>
    <cellStyle name="Nota 2 3" xfId="521"/>
    <cellStyle name="Nota 2 4" xfId="522"/>
    <cellStyle name="Nota 2 5" xfId="523"/>
    <cellStyle name="Nota 3" xfId="524"/>
    <cellStyle name="Nota 34" xfId="525"/>
    <cellStyle name="Nota 34 2" xfId="526"/>
    <cellStyle name="Note" xfId="527"/>
    <cellStyle name="Note 2" xfId="528"/>
    <cellStyle name="Note 3" xfId="529"/>
    <cellStyle name="Output" xfId="530"/>
    <cellStyle name="Output 2" xfId="531"/>
    <cellStyle name="padroes" xfId="15"/>
    <cellStyle name="planilhas" xfId="16"/>
    <cellStyle name="Porcentagem" xfId="17" builtinId="5"/>
    <cellStyle name="Porcentagem 2" xfId="18"/>
    <cellStyle name="Porcentagem 2 2" xfId="19"/>
    <cellStyle name="Porcentagem 2 2 2" xfId="533"/>
    <cellStyle name="Porcentagem 2 2 3" xfId="534"/>
    <cellStyle name="Porcentagem 2 2 4" xfId="535"/>
    <cellStyle name="Porcentagem 2 2 5" xfId="536"/>
    <cellStyle name="Porcentagem 2 2 6" xfId="532"/>
    <cellStyle name="Porcentagem 2 3" xfId="537"/>
    <cellStyle name="Porcentagem 2 4" xfId="538"/>
    <cellStyle name="Porcentagem 2 5" xfId="539"/>
    <cellStyle name="Porcentagem 2 6" xfId="540"/>
    <cellStyle name="Porcentagem 2 7" xfId="541"/>
    <cellStyle name="Porcentagem 3" xfId="20"/>
    <cellStyle name="Porcentagem 3 2" xfId="542"/>
    <cellStyle name="Porcentagem 3 3" xfId="543"/>
    <cellStyle name="Porcentagem 3 4" xfId="544"/>
    <cellStyle name="Porcentagem 3 5" xfId="545"/>
    <cellStyle name="Porcentagem 4" xfId="21"/>
    <cellStyle name="Porcentagem 4 2" xfId="41"/>
    <cellStyle name="Porcentagem 4 2 2" xfId="546"/>
    <cellStyle name="Porcentagem 4 3" xfId="547"/>
    <cellStyle name="Porcentagem 4 4" xfId="548"/>
    <cellStyle name="Porcentagem 4 5" xfId="549"/>
    <cellStyle name="Porcentagem 5" xfId="22"/>
    <cellStyle name="Porcentagem 5 2" xfId="551"/>
    <cellStyle name="Porcentagem 5 3" xfId="552"/>
    <cellStyle name="Porcentagem 5 4" xfId="553"/>
    <cellStyle name="Porcentagem 5 5" xfId="554"/>
    <cellStyle name="Porcentagem 5 6" xfId="550"/>
    <cellStyle name="Porcentagem 6" xfId="23"/>
    <cellStyle name="Porcentagem 6 2" xfId="555"/>
    <cellStyle name="Porcentagem 7" xfId="556"/>
    <cellStyle name="Porcentagem 8" xfId="557"/>
    <cellStyle name="Saída 2" xfId="558"/>
    <cellStyle name="Saída 2 2" xfId="559"/>
    <cellStyle name="Saída 2 2 2" xfId="560"/>
    <cellStyle name="Saída 2 2 3" xfId="561"/>
    <cellStyle name="Saída 2 2 4" xfId="562"/>
    <cellStyle name="Saída 2 2 5" xfId="563"/>
    <cellStyle name="Saída 2 3" xfId="564"/>
    <cellStyle name="Saída 2 4" xfId="565"/>
    <cellStyle name="Saída 2 5" xfId="566"/>
    <cellStyle name="Saída 3" xfId="567"/>
    <cellStyle name="Separador de milhares 2" xfId="24"/>
    <cellStyle name="Separador de milhares 2 2" xfId="25"/>
    <cellStyle name="Separador de milhares 2 2 2" xfId="570"/>
    <cellStyle name="Separador de milhares 2 2 3" xfId="571"/>
    <cellStyle name="Separador de milhares 2 2 4" xfId="572"/>
    <cellStyle name="Separador de milhares 2 2 5" xfId="573"/>
    <cellStyle name="Separador de milhares 2 2 6" xfId="569"/>
    <cellStyle name="Separador de milhares 2 3" xfId="26"/>
    <cellStyle name="Separador de milhares 2 3 2" xfId="574"/>
    <cellStyle name="Separador de milhares 2 4" xfId="575"/>
    <cellStyle name="Separador de milhares 2 5" xfId="576"/>
    <cellStyle name="Separador de milhares 2 6" xfId="577"/>
    <cellStyle name="Separador de milhares 2 7" xfId="578"/>
    <cellStyle name="Separador de milhares 2 8" xfId="568"/>
    <cellStyle name="Separador de milhares 2_3339-11-KIT06-PE-CRONOGRAMA_STEEL_FRAME-00" xfId="579"/>
    <cellStyle name="Separador de milhares 3" xfId="27"/>
    <cellStyle name="Separador de milhares 3 2" xfId="581"/>
    <cellStyle name="Separador de milhares 3 2 2" xfId="582"/>
    <cellStyle name="Separador de milhares 3 2 3" xfId="583"/>
    <cellStyle name="Separador de milhares 3 2 4" xfId="584"/>
    <cellStyle name="Separador de milhares 3 2 5" xfId="585"/>
    <cellStyle name="Separador de milhares 3 3" xfId="586"/>
    <cellStyle name="Separador de milhares 3 4" xfId="587"/>
    <cellStyle name="Separador de milhares 3 5" xfId="588"/>
    <cellStyle name="Separador de milhares 3 6" xfId="589"/>
    <cellStyle name="Separador de milhares 3 7" xfId="590"/>
    <cellStyle name="Separador de milhares 3 8" xfId="580"/>
    <cellStyle name="Separador de milhares 4" xfId="28"/>
    <cellStyle name="Separador de milhares 4 2" xfId="592"/>
    <cellStyle name="Separador de milhares 4 3" xfId="593"/>
    <cellStyle name="Separador de milhares 4 4" xfId="594"/>
    <cellStyle name="Separador de milhares 4 5" xfId="595"/>
    <cellStyle name="Separador de milhares 4 6" xfId="591"/>
    <cellStyle name="Separador de milhares 5" xfId="29"/>
    <cellStyle name="Separador de milhares 5 2" xfId="596"/>
    <cellStyle name="Separador de milhares 6" xfId="30"/>
    <cellStyle name="Separador de milhares 6 2" xfId="597"/>
    <cellStyle name="Separador de milhares 7" xfId="31"/>
    <cellStyle name="Separador de milhares 7 2" xfId="598"/>
    <cellStyle name="Texto de Aviso 2" xfId="599"/>
    <cellStyle name="Texto Explicativo 2" xfId="600"/>
    <cellStyle name="Title" xfId="601"/>
    <cellStyle name="Title 2" xfId="602"/>
    <cellStyle name="Título 1 1" xfId="32"/>
    <cellStyle name="Título 1 1 1" xfId="604"/>
    <cellStyle name="Título 1 1 1 1" xfId="605"/>
    <cellStyle name="Título 1 1 1 2" xfId="606"/>
    <cellStyle name="Título 1 1 1 3" xfId="607"/>
    <cellStyle name="Título 1 1 1 4" xfId="608"/>
    <cellStyle name="Título 1 1 1 5" xfId="609"/>
    <cellStyle name="Título 1 1 2" xfId="610"/>
    <cellStyle name="Título 1 1 3" xfId="611"/>
    <cellStyle name="Título 1 1 4" xfId="612"/>
    <cellStyle name="Título 1 1 5" xfId="613"/>
    <cellStyle name="Título 1 1 6" xfId="603"/>
    <cellStyle name="Título 1 2" xfId="614"/>
    <cellStyle name="Título 1 2 2" xfId="615"/>
    <cellStyle name="Título 1 3" xfId="616"/>
    <cellStyle name="Título 1 3 2" xfId="617"/>
    <cellStyle name="Título 1 3 3" xfId="618"/>
    <cellStyle name="Título 1 3 4" xfId="619"/>
    <cellStyle name="Título 1 3 5" xfId="620"/>
    <cellStyle name="Título 1 4" xfId="621"/>
    <cellStyle name="Título 1 4 2" xfId="622"/>
    <cellStyle name="Título 2 2" xfId="623"/>
    <cellStyle name="Título 2 3" xfId="624"/>
    <cellStyle name="Título 3 2" xfId="625"/>
    <cellStyle name="Título 3 3" xfId="626"/>
    <cellStyle name="Título 4 2" xfId="627"/>
    <cellStyle name="Título 4 3" xfId="628"/>
    <cellStyle name="Título 5" xfId="629"/>
    <cellStyle name="Título 5 2" xfId="630"/>
    <cellStyle name="Título 5 2 2" xfId="631"/>
    <cellStyle name="Título 5 2 3" xfId="632"/>
    <cellStyle name="Título 5 2 4" xfId="633"/>
    <cellStyle name="Título 5 2 5" xfId="634"/>
    <cellStyle name="Título 5 3" xfId="635"/>
    <cellStyle name="Título 6" xfId="636"/>
    <cellStyle name="Título 7" xfId="637"/>
    <cellStyle name="Total 2" xfId="638"/>
    <cellStyle name="Total 3" xfId="639"/>
    <cellStyle name="Total 3 2" xfId="640"/>
    <cellStyle name="Total 3 3" xfId="641"/>
    <cellStyle name="Total 3 4" xfId="642"/>
    <cellStyle name="Total 3 5" xfId="643"/>
    <cellStyle name="Vírgula" xfId="33" builtinId="3"/>
    <cellStyle name="Vírgula 10" xfId="645"/>
    <cellStyle name="Vírgula 11" xfId="646"/>
    <cellStyle name="Vírgula 12" xfId="647"/>
    <cellStyle name="Vírgula 13" xfId="648"/>
    <cellStyle name="Vírgula 14" xfId="644"/>
    <cellStyle name="Vírgula 2" xfId="34"/>
    <cellStyle name="Vírgula 2 2" xfId="650"/>
    <cellStyle name="Vírgula 2 2 2" xfId="651"/>
    <cellStyle name="Vírgula 2 2 3" xfId="652"/>
    <cellStyle name="Vírgula 2 3" xfId="653"/>
    <cellStyle name="Vírgula 2 4" xfId="654"/>
    <cellStyle name="Vírgula 2 5" xfId="655"/>
    <cellStyle name="Vírgula 2 6" xfId="649"/>
    <cellStyle name="Vírgula 3" xfId="656"/>
    <cellStyle name="Vírgula 3 2" xfId="657"/>
    <cellStyle name="Vírgula 3 3" xfId="658"/>
    <cellStyle name="Vírgula 3 4" xfId="659"/>
    <cellStyle name="Vírgula 3 5" xfId="660"/>
    <cellStyle name="Vírgula 4" xfId="661"/>
    <cellStyle name="Vírgula 4 2" xfId="662"/>
    <cellStyle name="Vírgula 4 3" xfId="663"/>
    <cellStyle name="Vírgula 4 4" xfId="664"/>
    <cellStyle name="Vírgula 4 5" xfId="665"/>
    <cellStyle name="Vírgula 5" xfId="666"/>
    <cellStyle name="Vírgula 6" xfId="667"/>
    <cellStyle name="Vírgula 6 2" xfId="668"/>
    <cellStyle name="Vírgula 7" xfId="669"/>
    <cellStyle name="Vírgula 8" xfId="670"/>
    <cellStyle name="Vírgula 9" xfId="671"/>
    <cellStyle name="Warning Text" xfId="67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3932464</xdr:colOff>
      <xdr:row>2</xdr:row>
      <xdr:rowOff>74386</xdr:rowOff>
    </xdr:from>
    <xdr:ext cx="1918607" cy="1155470"/>
    <xdr:pic>
      <xdr:nvPicPr>
        <xdr:cNvPr id="3" name="Imagem 2">
          <a:extLst>
            <a:ext uri="{FF2B5EF4-FFF2-40B4-BE49-F238E27FC236}">
              <a16:creationId xmlns:a16="http://schemas.microsoft.com/office/drawing/2014/main" id="{2119AC0D-391C-43D9-A57B-A2FDCFBB43F4}"/>
            </a:ext>
          </a:extLst>
        </xdr:cNvPr>
        <xdr:cNvPicPr>
          <a:picLocks noChangeAspect="1"/>
        </xdr:cNvPicPr>
      </xdr:nvPicPr>
      <xdr:blipFill>
        <a:blip xmlns:r="http://schemas.openxmlformats.org/officeDocument/2006/relationships" r:embed="rId1"/>
        <a:stretch>
          <a:fillRect/>
        </a:stretch>
      </xdr:blipFill>
      <xdr:spPr>
        <a:xfrm>
          <a:off x="4980214" y="727529"/>
          <a:ext cx="1918607" cy="11554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1"/>
  <sheetViews>
    <sheetView topLeftCell="A37" zoomScale="70" zoomScaleNormal="70" workbookViewId="0">
      <selection activeCell="C49" sqref="C49"/>
    </sheetView>
  </sheetViews>
  <sheetFormatPr defaultColWidth="11.44140625" defaultRowHeight="14.4" outlineLevelRow="1" x14ac:dyDescent="0.3"/>
  <cols>
    <col min="1" max="1" width="11.44140625" style="2"/>
    <col min="2" max="3" width="11.44140625" style="1" customWidth="1"/>
    <col min="4" max="4" width="57.6640625" style="2" customWidth="1"/>
    <col min="5" max="5" width="12.109375" style="1" customWidth="1"/>
    <col min="6" max="6" width="16" style="26" bestFit="1" customWidth="1"/>
    <col min="7" max="7" width="20.44140625" style="21" bestFit="1" customWidth="1"/>
    <col min="8" max="8" width="14.6640625" style="21" bestFit="1" customWidth="1"/>
    <col min="9" max="9" width="9" style="22" bestFit="1" customWidth="1"/>
    <col min="10" max="10" width="25.6640625" style="21" bestFit="1" customWidth="1"/>
    <col min="11" max="11" width="17.88671875" style="11" customWidth="1"/>
    <col min="12" max="12" width="31.109375" style="5" customWidth="1"/>
    <col min="13" max="13" width="18.33203125" style="14" customWidth="1"/>
    <col min="14" max="14" width="90.5546875" style="235" customWidth="1"/>
    <col min="15" max="15" width="10.109375" style="2" bestFit="1" customWidth="1"/>
    <col min="16" max="16384" width="11.44140625" style="2"/>
  </cols>
  <sheetData>
    <row r="2" spans="1:14" s="96" customFormat="1" ht="35.25" customHeight="1" x14ac:dyDescent="0.3">
      <c r="B2" s="487" t="s">
        <v>52</v>
      </c>
      <c r="C2" s="487"/>
      <c r="D2" s="487"/>
      <c r="E2" s="487"/>
      <c r="F2" s="487"/>
      <c r="G2" s="487"/>
      <c r="H2" s="487"/>
      <c r="I2" s="487"/>
      <c r="J2" s="487"/>
      <c r="K2" s="487"/>
      <c r="L2" s="487"/>
      <c r="M2" s="487"/>
      <c r="N2" s="224"/>
    </row>
    <row r="3" spans="1:14" s="96" customFormat="1" ht="18.75" customHeight="1" thickBot="1" x14ac:dyDescent="0.35">
      <c r="B3" s="97"/>
      <c r="C3" s="97"/>
      <c r="D3" s="97"/>
      <c r="E3" s="97"/>
      <c r="F3" s="97"/>
      <c r="G3" s="97"/>
      <c r="H3" s="97"/>
      <c r="I3" s="97"/>
      <c r="J3" s="97"/>
      <c r="K3" s="97"/>
      <c r="L3" s="97"/>
      <c r="M3" s="97"/>
      <c r="N3" s="224"/>
    </row>
    <row r="4" spans="1:14" customFormat="1" ht="15.6" x14ac:dyDescent="0.3">
      <c r="B4" s="495" t="s">
        <v>50</v>
      </c>
      <c r="C4" s="495"/>
      <c r="D4" s="83" t="s">
        <v>2</v>
      </c>
      <c r="E4" s="83"/>
      <c r="F4" s="488" t="s">
        <v>30</v>
      </c>
      <c r="G4" s="489"/>
      <c r="H4" s="83"/>
      <c r="I4" s="83"/>
      <c r="J4" s="490"/>
      <c r="K4" s="490"/>
      <c r="L4" s="490"/>
      <c r="M4" s="490"/>
      <c r="N4" s="225"/>
    </row>
    <row r="5" spans="1:14" s="96" customFormat="1" ht="15.6" x14ac:dyDescent="0.3">
      <c r="B5" s="495"/>
      <c r="C5" s="495"/>
      <c r="D5" s="102" t="s">
        <v>51</v>
      </c>
      <c r="E5" s="27"/>
      <c r="F5" s="479" t="s">
        <v>55</v>
      </c>
      <c r="G5" s="480"/>
      <c r="H5" s="102"/>
      <c r="I5" s="102"/>
      <c r="J5" s="103"/>
      <c r="K5" s="129"/>
      <c r="L5" s="103"/>
      <c r="M5" s="129"/>
      <c r="N5" s="226"/>
    </row>
    <row r="6" spans="1:14" s="96" customFormat="1" ht="15.6" x14ac:dyDescent="0.3">
      <c r="B6" s="24"/>
      <c r="C6" s="24"/>
      <c r="D6" s="102" t="s">
        <v>53</v>
      </c>
      <c r="E6" s="104"/>
      <c r="F6" s="98" t="s">
        <v>29</v>
      </c>
      <c r="G6" s="105">
        <f>SUM(H13:H114)/2</f>
        <v>205528.12558500006</v>
      </c>
      <c r="H6" s="102"/>
      <c r="I6" s="102"/>
      <c r="J6" s="103" t="s">
        <v>24</v>
      </c>
      <c r="K6" s="129">
        <v>44166</v>
      </c>
      <c r="L6" s="103" t="s">
        <v>23</v>
      </c>
      <c r="M6" s="130">
        <v>44341</v>
      </c>
      <c r="N6" s="226"/>
    </row>
    <row r="7" spans="1:14" s="96" customFormat="1" ht="16.2" thickBot="1" x14ac:dyDescent="0.35">
      <c r="B7" s="24"/>
      <c r="C7" s="24"/>
      <c r="D7" s="102" t="s">
        <v>54</v>
      </c>
      <c r="E7" s="104"/>
      <c r="F7" s="100" t="s">
        <v>28</v>
      </c>
      <c r="G7" s="106">
        <f>SUM(J13:J114)/2</f>
        <v>267186.56326049985</v>
      </c>
      <c r="H7" s="102"/>
      <c r="I7" s="102"/>
      <c r="J7" s="103" t="s">
        <v>32</v>
      </c>
      <c r="K7" s="131">
        <v>0.3</v>
      </c>
      <c r="L7" s="103"/>
      <c r="M7" s="132"/>
      <c r="N7" s="226"/>
    </row>
    <row r="8" spans="1:14" ht="16.2" thickBot="1" x14ac:dyDescent="0.35">
      <c r="A8" s="8"/>
      <c r="B8" s="494"/>
      <c r="C8" s="494"/>
      <c r="D8" s="8"/>
      <c r="E8" s="28"/>
      <c r="F8" s="28"/>
      <c r="G8" s="28"/>
      <c r="H8" s="12"/>
      <c r="I8" s="16"/>
      <c r="J8" s="8"/>
      <c r="K8" s="8"/>
      <c r="L8" s="8"/>
      <c r="M8" s="8"/>
      <c r="N8" s="227"/>
    </row>
    <row r="9" spans="1:14" ht="21" customHeight="1" thickBot="1" x14ac:dyDescent="0.35">
      <c r="A9" s="84"/>
      <c r="B9" s="491" t="s">
        <v>64</v>
      </c>
      <c r="C9" s="492"/>
      <c r="D9" s="492"/>
      <c r="E9" s="492"/>
      <c r="F9" s="492"/>
      <c r="G9" s="492"/>
      <c r="H9" s="492"/>
      <c r="I9" s="492"/>
      <c r="J9" s="492"/>
      <c r="K9" s="492"/>
      <c r="L9" s="492"/>
      <c r="M9" s="493"/>
      <c r="N9" s="227"/>
    </row>
    <row r="10" spans="1:14" ht="15.75" customHeight="1" thickTop="1" x14ac:dyDescent="0.3">
      <c r="A10" s="84"/>
      <c r="B10" s="174"/>
      <c r="C10" s="85"/>
      <c r="D10" s="85"/>
      <c r="E10" s="85"/>
      <c r="F10" s="85"/>
      <c r="G10" s="85"/>
      <c r="H10" s="85"/>
      <c r="I10" s="85"/>
      <c r="J10" s="85"/>
      <c r="K10" s="85"/>
      <c r="L10" s="85"/>
      <c r="M10" s="175"/>
      <c r="N10" s="227"/>
    </row>
    <row r="11" spans="1:14" s="3" customFormat="1" ht="12" customHeight="1" x14ac:dyDescent="0.3">
      <c r="B11" s="176"/>
      <c r="C11" s="86"/>
      <c r="D11" s="86"/>
      <c r="E11" s="86"/>
      <c r="F11" s="87"/>
      <c r="G11" s="86"/>
      <c r="H11" s="86"/>
      <c r="I11" s="86"/>
      <c r="J11" s="88" t="s">
        <v>27</v>
      </c>
      <c r="K11" s="483" t="s">
        <v>3</v>
      </c>
      <c r="L11" s="483"/>
      <c r="M11" s="484"/>
      <c r="N11" s="228"/>
    </row>
    <row r="12" spans="1:14" s="3" customFormat="1" ht="24.75" customHeight="1" x14ac:dyDescent="0.3">
      <c r="B12" s="177" t="s">
        <v>0</v>
      </c>
      <c r="C12" s="89" t="s">
        <v>31</v>
      </c>
      <c r="D12" s="90" t="s">
        <v>1</v>
      </c>
      <c r="E12" s="91" t="s">
        <v>5</v>
      </c>
      <c r="F12" s="92" t="s">
        <v>26</v>
      </c>
      <c r="G12" s="93" t="s">
        <v>13</v>
      </c>
      <c r="H12" s="93" t="s">
        <v>14</v>
      </c>
      <c r="I12" s="94" t="s">
        <v>11</v>
      </c>
      <c r="J12" s="93" t="s">
        <v>25</v>
      </c>
      <c r="K12" s="95" t="s">
        <v>4</v>
      </c>
      <c r="L12" s="485" t="s">
        <v>22</v>
      </c>
      <c r="M12" s="486"/>
      <c r="N12" s="228"/>
    </row>
    <row r="13" spans="1:14" s="10" customFormat="1" ht="15.6" x14ac:dyDescent="0.3">
      <c r="B13" s="178" t="s">
        <v>15</v>
      </c>
      <c r="C13" s="29"/>
      <c r="D13" s="30" t="s">
        <v>8</v>
      </c>
      <c r="E13" s="30"/>
      <c r="F13" s="31"/>
      <c r="G13" s="29"/>
      <c r="H13" s="32">
        <f>SUM(H14:H20)</f>
        <v>16530.509999999998</v>
      </c>
      <c r="I13" s="33"/>
      <c r="J13" s="32">
        <f>SUM(J14:J20)</f>
        <v>21489.662999999997</v>
      </c>
      <c r="K13" s="30"/>
      <c r="L13" s="30"/>
      <c r="M13" s="179"/>
      <c r="N13" s="229"/>
    </row>
    <row r="14" spans="1:14" s="15" customFormat="1" ht="15.6" outlineLevel="1" x14ac:dyDescent="0.3">
      <c r="B14" s="180"/>
      <c r="C14" s="36"/>
      <c r="D14" s="108"/>
      <c r="E14" s="109"/>
      <c r="F14" s="110"/>
      <c r="G14" s="110"/>
      <c r="H14" s="111"/>
      <c r="I14" s="112"/>
      <c r="J14" s="111"/>
      <c r="K14" s="113"/>
      <c r="L14" s="122"/>
      <c r="M14" s="114"/>
      <c r="N14" s="230"/>
    </row>
    <row r="15" spans="1:14" s="15" customFormat="1" ht="15" outlineLevel="1" x14ac:dyDescent="0.3">
      <c r="B15" s="180"/>
      <c r="C15" s="36"/>
      <c r="D15" s="125" t="s">
        <v>40</v>
      </c>
      <c r="E15" s="127" t="s">
        <v>7</v>
      </c>
      <c r="F15" s="115">
        <v>2</v>
      </c>
      <c r="G15" s="116">
        <v>5000</v>
      </c>
      <c r="H15" s="116">
        <f>F15*G15</f>
        <v>10000</v>
      </c>
      <c r="I15" s="117">
        <f>$K$7</f>
        <v>0.3</v>
      </c>
      <c r="J15" s="116">
        <f>H15*(1+I15)</f>
        <v>13000</v>
      </c>
      <c r="K15" s="118">
        <v>44166</v>
      </c>
      <c r="L15" s="119"/>
      <c r="M15" s="120"/>
      <c r="N15" s="230"/>
    </row>
    <row r="16" spans="1:14" s="15" customFormat="1" ht="15" outlineLevel="1" x14ac:dyDescent="0.3">
      <c r="B16" s="180"/>
      <c r="C16" s="36"/>
      <c r="D16" s="123" t="s">
        <v>34</v>
      </c>
      <c r="E16" s="124" t="s">
        <v>7</v>
      </c>
      <c r="F16" s="115">
        <v>1</v>
      </c>
      <c r="G16" s="116">
        <v>1500</v>
      </c>
      <c r="H16" s="116">
        <f>F16*G16</f>
        <v>1500</v>
      </c>
      <c r="I16" s="117">
        <f>$K$7</f>
        <v>0.3</v>
      </c>
      <c r="J16" s="116">
        <f>H16*(1+I16)</f>
        <v>1950</v>
      </c>
      <c r="K16" s="118">
        <v>44167</v>
      </c>
      <c r="L16" s="119"/>
      <c r="M16" s="120"/>
      <c r="N16" s="230"/>
    </row>
    <row r="17" spans="2:14" s="15" customFormat="1" ht="15" outlineLevel="1" x14ac:dyDescent="0.3">
      <c r="B17" s="180"/>
      <c r="C17" s="36"/>
      <c r="D17" s="125" t="s">
        <v>35</v>
      </c>
      <c r="E17" s="126" t="s">
        <v>6</v>
      </c>
      <c r="F17" s="115">
        <v>4</v>
      </c>
      <c r="G17" s="116">
        <v>327.89</v>
      </c>
      <c r="H17" s="116">
        <f>F17*G17</f>
        <v>1311.56</v>
      </c>
      <c r="I17" s="117">
        <f>$K$7</f>
        <v>0.3</v>
      </c>
      <c r="J17" s="116">
        <f>H17*(1+I17)</f>
        <v>1705.028</v>
      </c>
      <c r="K17" s="118">
        <v>44168</v>
      </c>
      <c r="L17" s="119" t="s">
        <v>62</v>
      </c>
      <c r="M17" s="120" t="s">
        <v>36</v>
      </c>
      <c r="N17" s="230"/>
    </row>
    <row r="18" spans="2:14" s="15" customFormat="1" ht="15" outlineLevel="1" x14ac:dyDescent="0.3">
      <c r="B18" s="180"/>
      <c r="C18" s="36"/>
      <c r="D18" s="128" t="s">
        <v>37</v>
      </c>
      <c r="E18" s="124" t="s">
        <v>7</v>
      </c>
      <c r="F18" s="115">
        <v>1</v>
      </c>
      <c r="G18" s="116">
        <v>3500</v>
      </c>
      <c r="H18" s="116">
        <f>F18*G18</f>
        <v>3500</v>
      </c>
      <c r="I18" s="117">
        <f>$K$7</f>
        <v>0.3</v>
      </c>
      <c r="J18" s="116">
        <f>H18*(1+I18)</f>
        <v>4550</v>
      </c>
      <c r="K18" s="118">
        <v>44175</v>
      </c>
      <c r="L18" s="119" t="s">
        <v>63</v>
      </c>
      <c r="M18" s="120" t="s">
        <v>38</v>
      </c>
      <c r="N18" s="230"/>
    </row>
    <row r="19" spans="2:14" s="15" customFormat="1" ht="15" outlineLevel="1" x14ac:dyDescent="0.3">
      <c r="B19" s="180"/>
      <c r="C19" s="36"/>
      <c r="D19" s="125" t="s">
        <v>39</v>
      </c>
      <c r="E19" s="126" t="s">
        <v>6</v>
      </c>
      <c r="F19" s="115">
        <v>43.79</v>
      </c>
      <c r="G19" s="116">
        <v>5</v>
      </c>
      <c r="H19" s="116">
        <f>F19*G19</f>
        <v>218.95</v>
      </c>
      <c r="I19" s="117">
        <f>$K$7</f>
        <v>0.3</v>
      </c>
      <c r="J19" s="116">
        <f>H19*(1+I19)</f>
        <v>284.63499999999999</v>
      </c>
      <c r="K19" s="118">
        <v>44175</v>
      </c>
      <c r="L19" s="119"/>
      <c r="M19" s="120"/>
      <c r="N19" s="230"/>
    </row>
    <row r="20" spans="2:14" s="15" customFormat="1" ht="15" outlineLevel="1" x14ac:dyDescent="0.3">
      <c r="B20" s="180"/>
      <c r="C20" s="36"/>
      <c r="D20" s="37"/>
      <c r="E20" s="38"/>
      <c r="F20" s="39"/>
      <c r="G20" s="40"/>
      <c r="H20" s="41"/>
      <c r="I20" s="42"/>
      <c r="J20" s="41"/>
      <c r="K20" s="43"/>
      <c r="L20" s="44"/>
      <c r="M20" s="136"/>
      <c r="N20" s="236" t="s">
        <v>139</v>
      </c>
    </row>
    <row r="21" spans="2:14" s="15" customFormat="1" ht="15" outlineLevel="1" x14ac:dyDescent="0.3">
      <c r="B21" s="180"/>
      <c r="C21" s="36"/>
      <c r="D21" s="37"/>
      <c r="E21" s="38"/>
      <c r="F21" s="39"/>
      <c r="G21" s="40"/>
      <c r="H21" s="41"/>
      <c r="I21" s="42"/>
      <c r="J21" s="41"/>
      <c r="K21" s="43"/>
      <c r="L21" s="44"/>
      <c r="M21" s="136"/>
      <c r="N21" s="236" t="s">
        <v>140</v>
      </c>
    </row>
    <row r="22" spans="2:14" s="15" customFormat="1" ht="15" outlineLevel="1" x14ac:dyDescent="0.3">
      <c r="B22" s="180"/>
      <c r="C22" s="36"/>
      <c r="D22" s="37"/>
      <c r="E22" s="38"/>
      <c r="F22" s="39"/>
      <c r="G22" s="40"/>
      <c r="H22" s="41"/>
      <c r="I22" s="42"/>
      <c r="J22" s="41"/>
      <c r="K22" s="43"/>
      <c r="L22" s="44"/>
      <c r="M22" s="136"/>
      <c r="N22" s="236" t="s">
        <v>141</v>
      </c>
    </row>
    <row r="23" spans="2:14" s="15" customFormat="1" ht="15" outlineLevel="1" x14ac:dyDescent="0.3">
      <c r="B23" s="180"/>
      <c r="C23" s="36"/>
      <c r="D23" s="37"/>
      <c r="E23" s="38"/>
      <c r="F23" s="39"/>
      <c r="G23" s="40"/>
      <c r="H23" s="41"/>
      <c r="I23" s="42"/>
      <c r="J23" s="41"/>
      <c r="K23" s="43"/>
      <c r="L23" s="44"/>
      <c r="M23" s="136"/>
      <c r="N23" s="236" t="s">
        <v>142</v>
      </c>
    </row>
    <row r="24" spans="2:14" s="15" customFormat="1" ht="15" outlineLevel="1" x14ac:dyDescent="0.3">
      <c r="B24" s="180"/>
      <c r="C24" s="36"/>
      <c r="D24" s="37"/>
      <c r="E24" s="38"/>
      <c r="F24" s="39"/>
      <c r="G24" s="40"/>
      <c r="H24" s="41"/>
      <c r="I24" s="42"/>
      <c r="J24" s="41"/>
      <c r="K24" s="43"/>
      <c r="L24" s="44"/>
      <c r="M24" s="136"/>
      <c r="N24" s="236" t="s">
        <v>143</v>
      </c>
    </row>
    <row r="25" spans="2:14" s="18" customFormat="1" ht="15.6" x14ac:dyDescent="0.3">
      <c r="B25" s="178" t="s">
        <v>16</v>
      </c>
      <c r="C25" s="29"/>
      <c r="D25" s="30" t="s">
        <v>58</v>
      </c>
      <c r="E25" s="30"/>
      <c r="F25" s="31"/>
      <c r="G25" s="29"/>
      <c r="H25" s="32">
        <f>SUM(H27:H33)</f>
        <v>13373.38406</v>
      </c>
      <c r="I25" s="33"/>
      <c r="J25" s="32">
        <f>SUM(J27:J33)</f>
        <v>17385.399278000001</v>
      </c>
      <c r="K25" s="30"/>
      <c r="L25" s="30"/>
      <c r="M25" s="179"/>
      <c r="N25" s="231"/>
    </row>
    <row r="26" spans="2:14" s="18" customFormat="1" ht="15.6" outlineLevel="1" x14ac:dyDescent="0.3">
      <c r="B26" s="183"/>
      <c r="C26" s="50"/>
      <c r="D26" s="59"/>
      <c r="E26" s="50"/>
      <c r="F26" s="60"/>
      <c r="G26" s="49"/>
      <c r="H26" s="50"/>
      <c r="I26" s="61"/>
      <c r="J26" s="46"/>
      <c r="K26" s="51"/>
      <c r="L26" s="50"/>
      <c r="M26" s="182"/>
      <c r="N26" s="236" t="s">
        <v>144</v>
      </c>
    </row>
    <row r="27" spans="2:14" s="18" customFormat="1" ht="15" outlineLevel="1" x14ac:dyDescent="0.3">
      <c r="B27" s="188"/>
      <c r="C27" s="56"/>
      <c r="D27" s="216" t="s">
        <v>12</v>
      </c>
      <c r="E27" s="138" t="s">
        <v>6</v>
      </c>
      <c r="F27" s="115">
        <v>43.79</v>
      </c>
      <c r="G27" s="115">
        <v>20.350000000000001</v>
      </c>
      <c r="H27" s="115">
        <f t="shared" ref="H27:H32" si="0">F27*G27</f>
        <v>891.12650000000008</v>
      </c>
      <c r="I27" s="117">
        <f t="shared" ref="I27:I32" si="1">$K$7</f>
        <v>0.3</v>
      </c>
      <c r="J27" s="116">
        <f t="shared" ref="J27:J32" si="2">H27*(1+I27)</f>
        <v>1158.4644500000002</v>
      </c>
      <c r="K27" s="118">
        <v>44175</v>
      </c>
      <c r="L27" s="119" t="s">
        <v>62</v>
      </c>
      <c r="M27" s="120">
        <v>97633</v>
      </c>
      <c r="N27" s="236" t="s">
        <v>147</v>
      </c>
    </row>
    <row r="28" spans="2:14" s="18" customFormat="1" ht="15" outlineLevel="1" x14ac:dyDescent="0.3">
      <c r="B28" s="188"/>
      <c r="C28" s="56"/>
      <c r="D28" s="133" t="s">
        <v>56</v>
      </c>
      <c r="E28" s="138" t="s">
        <v>6</v>
      </c>
      <c r="F28" s="115">
        <v>43.79</v>
      </c>
      <c r="G28" s="142">
        <v>1.57</v>
      </c>
      <c r="H28" s="142">
        <f t="shared" si="0"/>
        <v>68.750299999999996</v>
      </c>
      <c r="I28" s="117">
        <f t="shared" si="1"/>
        <v>0.3</v>
      </c>
      <c r="J28" s="142">
        <f t="shared" si="2"/>
        <v>89.375389999999996</v>
      </c>
      <c r="K28" s="118">
        <v>44176</v>
      </c>
      <c r="L28" s="119" t="s">
        <v>62</v>
      </c>
      <c r="M28" s="144">
        <v>97640</v>
      </c>
      <c r="N28" s="236" t="s">
        <v>145</v>
      </c>
    </row>
    <row r="29" spans="2:14" s="18" customFormat="1" ht="15" outlineLevel="1" x14ac:dyDescent="0.3">
      <c r="B29" s="188"/>
      <c r="C29" s="56"/>
      <c r="D29" s="216" t="s">
        <v>57</v>
      </c>
      <c r="E29" s="138" t="s">
        <v>6</v>
      </c>
      <c r="F29" s="134">
        <f>5.98*3.06+8.17*3.06</f>
        <v>43.298999999999999</v>
      </c>
      <c r="G29" s="115">
        <v>7.24</v>
      </c>
      <c r="H29" s="115">
        <f t="shared" si="0"/>
        <v>313.48475999999999</v>
      </c>
      <c r="I29" s="117">
        <f t="shared" si="1"/>
        <v>0.3</v>
      </c>
      <c r="J29" s="116">
        <f t="shared" si="2"/>
        <v>407.53018800000001</v>
      </c>
      <c r="K29" s="118">
        <v>44177</v>
      </c>
      <c r="L29" s="119" t="s">
        <v>62</v>
      </c>
      <c r="M29" s="120">
        <v>97638</v>
      </c>
      <c r="N29" s="231"/>
    </row>
    <row r="30" spans="2:14" s="18" customFormat="1" ht="15" outlineLevel="1" x14ac:dyDescent="0.3">
      <c r="B30" s="188"/>
      <c r="C30" s="56"/>
      <c r="D30" s="216" t="s">
        <v>41</v>
      </c>
      <c r="E30" s="126" t="s">
        <v>7</v>
      </c>
      <c r="F30" s="134">
        <v>3</v>
      </c>
      <c r="G30" s="115">
        <v>8.31</v>
      </c>
      <c r="H30" s="115">
        <f t="shared" si="0"/>
        <v>24.93</v>
      </c>
      <c r="I30" s="117">
        <f t="shared" si="1"/>
        <v>0.3</v>
      </c>
      <c r="J30" s="116">
        <f t="shared" si="2"/>
        <v>32.408999999999999</v>
      </c>
      <c r="K30" s="118">
        <v>44179</v>
      </c>
      <c r="L30" s="119" t="s">
        <v>62</v>
      </c>
      <c r="M30" s="120">
        <v>97644</v>
      </c>
      <c r="N30" s="231"/>
    </row>
    <row r="31" spans="2:14" s="18" customFormat="1" ht="45" outlineLevel="1" x14ac:dyDescent="0.3">
      <c r="B31" s="188"/>
      <c r="C31" s="56"/>
      <c r="D31" s="133" t="s">
        <v>81</v>
      </c>
      <c r="E31" s="126" t="s">
        <v>6</v>
      </c>
      <c r="F31" s="115">
        <v>43.79</v>
      </c>
      <c r="G31" s="115">
        <v>164.75</v>
      </c>
      <c r="H31" s="115">
        <f t="shared" si="0"/>
        <v>7214.4025000000001</v>
      </c>
      <c r="I31" s="117">
        <f t="shared" si="1"/>
        <v>0.3</v>
      </c>
      <c r="J31" s="116">
        <f t="shared" si="2"/>
        <v>9378.7232500000009</v>
      </c>
      <c r="K31" s="118">
        <v>44184</v>
      </c>
      <c r="L31" s="119" t="s">
        <v>62</v>
      </c>
      <c r="M31" s="120">
        <v>98673</v>
      </c>
      <c r="N31" s="236" t="s">
        <v>146</v>
      </c>
    </row>
    <row r="32" spans="2:14" s="18" customFormat="1" ht="120" outlineLevel="1" x14ac:dyDescent="0.3">
      <c r="B32" s="188"/>
      <c r="C32" s="219"/>
      <c r="D32" s="222" t="s">
        <v>130</v>
      </c>
      <c r="E32" s="126" t="s">
        <v>6</v>
      </c>
      <c r="F32" s="115">
        <v>43.79</v>
      </c>
      <c r="G32" s="115">
        <f>80+31</f>
        <v>111</v>
      </c>
      <c r="H32" s="115">
        <f t="shared" si="0"/>
        <v>4860.6899999999996</v>
      </c>
      <c r="I32" s="117">
        <f t="shared" si="1"/>
        <v>0.3</v>
      </c>
      <c r="J32" s="116">
        <f t="shared" si="2"/>
        <v>6318.8969999999999</v>
      </c>
      <c r="K32" s="118"/>
      <c r="L32" s="119"/>
      <c r="M32" s="120"/>
      <c r="N32" s="231"/>
    </row>
    <row r="33" spans="2:14" s="18" customFormat="1" ht="15" outlineLevel="1" x14ac:dyDescent="0.3">
      <c r="B33" s="188"/>
      <c r="C33" s="56"/>
      <c r="D33" s="208"/>
      <c r="E33" s="209"/>
      <c r="F33" s="154"/>
      <c r="G33" s="210"/>
      <c r="H33" s="211"/>
      <c r="I33" s="212"/>
      <c r="J33" s="211"/>
      <c r="K33" s="164"/>
      <c r="L33" s="209"/>
      <c r="M33" s="150"/>
      <c r="N33" s="236" t="s">
        <v>148</v>
      </c>
    </row>
    <row r="34" spans="2:14" s="18" customFormat="1" ht="15" outlineLevel="1" x14ac:dyDescent="0.3">
      <c r="B34" s="188"/>
      <c r="C34" s="56"/>
      <c r="D34" s="208"/>
      <c r="E34" s="209"/>
      <c r="F34" s="154"/>
      <c r="G34" s="210"/>
      <c r="H34" s="211"/>
      <c r="I34" s="212"/>
      <c r="J34" s="211"/>
      <c r="K34" s="164"/>
      <c r="L34" s="209"/>
      <c r="M34" s="150"/>
      <c r="N34" s="236"/>
    </row>
    <row r="35" spans="2:14" s="10" customFormat="1" ht="15.6" x14ac:dyDescent="0.3">
      <c r="B35" s="178" t="s">
        <v>17</v>
      </c>
      <c r="C35" s="29"/>
      <c r="D35" s="107" t="s">
        <v>70</v>
      </c>
      <c r="E35" s="30"/>
      <c r="F35" s="31"/>
      <c r="G35" s="29"/>
      <c r="H35" s="32">
        <f>SUM(H37:H46)</f>
        <v>69213.362125</v>
      </c>
      <c r="I35" s="33"/>
      <c r="J35" s="32">
        <f>SUM(J37:J46)</f>
        <v>89977.370762499995</v>
      </c>
      <c r="K35" s="30"/>
      <c r="L35" s="30"/>
      <c r="M35" s="179"/>
      <c r="N35" s="232" t="s">
        <v>149</v>
      </c>
    </row>
    <row r="36" spans="2:14" s="23" customFormat="1" ht="15.6" outlineLevel="1" x14ac:dyDescent="0.3">
      <c r="B36" s="181"/>
      <c r="C36" s="47"/>
      <c r="D36" s="48"/>
      <c r="E36" s="48"/>
      <c r="F36" s="75"/>
      <c r="G36" s="47"/>
      <c r="H36" s="72"/>
      <c r="I36" s="34"/>
      <c r="J36" s="35"/>
      <c r="K36" s="73"/>
      <c r="L36" s="47"/>
      <c r="M36" s="190"/>
      <c r="N36" s="229"/>
    </row>
    <row r="37" spans="2:14" s="10" customFormat="1" ht="15" outlineLevel="1" x14ac:dyDescent="0.3">
      <c r="B37" s="191"/>
      <c r="C37" s="74"/>
      <c r="D37" s="133" t="s">
        <v>99</v>
      </c>
      <c r="E37" s="140" t="s">
        <v>7</v>
      </c>
      <c r="F37" s="134">
        <v>2</v>
      </c>
      <c r="G37" s="137">
        <v>7257</v>
      </c>
      <c r="H37" s="115">
        <f>F37*G37</f>
        <v>14514</v>
      </c>
      <c r="I37" s="117">
        <f t="shared" ref="I37:I46" si="3">$K$7</f>
        <v>0.3</v>
      </c>
      <c r="J37" s="116">
        <f>H37*(1+I37)</f>
        <v>18868.2</v>
      </c>
      <c r="K37" s="118">
        <v>44175</v>
      </c>
      <c r="L37" s="119" t="s">
        <v>67</v>
      </c>
      <c r="M37" s="136"/>
      <c r="N37" s="236" t="s">
        <v>135</v>
      </c>
    </row>
    <row r="38" spans="2:14" s="10" customFormat="1" ht="30" outlineLevel="1" x14ac:dyDescent="0.3">
      <c r="B38" s="191"/>
      <c r="C38" s="74"/>
      <c r="D38" s="216" t="s">
        <v>98</v>
      </c>
      <c r="E38" s="140" t="s">
        <v>7</v>
      </c>
      <c r="F38" s="217">
        <v>1</v>
      </c>
      <c r="G38" s="137">
        <v>9086</v>
      </c>
      <c r="H38" s="115">
        <f>F38*G38</f>
        <v>9086</v>
      </c>
      <c r="I38" s="117">
        <f t="shared" si="3"/>
        <v>0.3</v>
      </c>
      <c r="J38" s="116">
        <f>H38*(1+I38)</f>
        <v>11811.800000000001</v>
      </c>
      <c r="K38" s="118">
        <v>44176</v>
      </c>
      <c r="L38" s="119" t="s">
        <v>100</v>
      </c>
      <c r="M38" s="136"/>
      <c r="N38" s="236" t="s">
        <v>135</v>
      </c>
    </row>
    <row r="39" spans="2:14" s="10" customFormat="1" ht="15" outlineLevel="1" x14ac:dyDescent="0.25">
      <c r="B39" s="191"/>
      <c r="C39" s="74"/>
      <c r="D39" s="214" t="s">
        <v>65</v>
      </c>
      <c r="E39" s="151" t="s">
        <v>7</v>
      </c>
      <c r="F39" s="218">
        <v>3</v>
      </c>
      <c r="G39" s="137">
        <v>2163</v>
      </c>
      <c r="H39" s="218">
        <f t="shared" ref="H39:H46" si="4">G39*F39</f>
        <v>6489</v>
      </c>
      <c r="I39" s="117">
        <f t="shared" si="3"/>
        <v>0.3</v>
      </c>
      <c r="J39" s="116">
        <f t="shared" ref="J39:J46" si="5">H39*(1+I39)</f>
        <v>8435.7000000000007</v>
      </c>
      <c r="K39" s="118">
        <v>44178</v>
      </c>
      <c r="L39" s="119" t="s">
        <v>66</v>
      </c>
      <c r="M39" s="159"/>
      <c r="N39" s="236" t="s">
        <v>135</v>
      </c>
    </row>
    <row r="40" spans="2:14" s="10" customFormat="1" ht="30" outlineLevel="1" x14ac:dyDescent="0.25">
      <c r="B40" s="191"/>
      <c r="C40" s="74"/>
      <c r="D40" s="216" t="s">
        <v>97</v>
      </c>
      <c r="E40" s="140" t="s">
        <v>7</v>
      </c>
      <c r="F40" s="142">
        <v>2</v>
      </c>
      <c r="G40" s="137">
        <v>12918</v>
      </c>
      <c r="H40" s="218">
        <f t="shared" si="4"/>
        <v>25836</v>
      </c>
      <c r="I40" s="117">
        <f t="shared" si="3"/>
        <v>0.3</v>
      </c>
      <c r="J40" s="116">
        <f t="shared" si="5"/>
        <v>33586.800000000003</v>
      </c>
      <c r="K40" s="118">
        <v>44179</v>
      </c>
      <c r="L40" s="119" t="s">
        <v>100</v>
      </c>
      <c r="M40" s="159"/>
      <c r="N40" s="236" t="s">
        <v>135</v>
      </c>
    </row>
    <row r="41" spans="2:14" s="10" customFormat="1" ht="30" outlineLevel="1" x14ac:dyDescent="0.3">
      <c r="B41" s="191"/>
      <c r="C41" s="74"/>
      <c r="D41" s="214" t="s">
        <v>94</v>
      </c>
      <c r="E41" s="140" t="s">
        <v>7</v>
      </c>
      <c r="F41" s="142">
        <v>1</v>
      </c>
      <c r="G41" s="152">
        <v>8819</v>
      </c>
      <c r="H41" s="142">
        <f t="shared" si="4"/>
        <v>8819</v>
      </c>
      <c r="I41" s="117">
        <f t="shared" si="3"/>
        <v>0.3</v>
      </c>
      <c r="J41" s="116">
        <f t="shared" si="5"/>
        <v>11464.7</v>
      </c>
      <c r="K41" s="118">
        <v>44181</v>
      </c>
      <c r="L41" s="119" t="s">
        <v>95</v>
      </c>
      <c r="M41" s="159"/>
      <c r="N41" s="236" t="s">
        <v>133</v>
      </c>
    </row>
    <row r="42" spans="2:14" s="10" customFormat="1" ht="15" outlineLevel="1" x14ac:dyDescent="0.25">
      <c r="B42" s="191"/>
      <c r="C42" s="74"/>
      <c r="D42" s="214" t="s">
        <v>68</v>
      </c>
      <c r="E42" s="151" t="s">
        <v>7</v>
      </c>
      <c r="F42" s="142">
        <v>1</v>
      </c>
      <c r="G42" s="152">
        <v>916</v>
      </c>
      <c r="H42" s="218">
        <f t="shared" si="4"/>
        <v>916</v>
      </c>
      <c r="I42" s="117">
        <f t="shared" si="3"/>
        <v>0.3</v>
      </c>
      <c r="J42" s="116">
        <f t="shared" si="5"/>
        <v>1190.8</v>
      </c>
      <c r="K42" s="118">
        <v>44182</v>
      </c>
      <c r="L42" s="119" t="s">
        <v>69</v>
      </c>
      <c r="M42" s="159"/>
      <c r="N42" s="236" t="s">
        <v>135</v>
      </c>
    </row>
    <row r="43" spans="2:14" s="10" customFormat="1" ht="30" outlineLevel="1" x14ac:dyDescent="0.25">
      <c r="B43" s="191"/>
      <c r="C43" s="74"/>
      <c r="D43" s="214" t="s">
        <v>119</v>
      </c>
      <c r="E43" s="140" t="s">
        <v>7</v>
      </c>
      <c r="F43" s="142">
        <v>1</v>
      </c>
      <c r="G43" s="152">
        <v>264.99</v>
      </c>
      <c r="H43" s="218">
        <f t="shared" si="4"/>
        <v>264.99</v>
      </c>
      <c r="I43" s="117">
        <f t="shared" si="3"/>
        <v>0.3</v>
      </c>
      <c r="J43" s="116">
        <f t="shared" si="5"/>
        <v>344.48700000000002</v>
      </c>
      <c r="K43" s="118">
        <v>44183</v>
      </c>
      <c r="L43" s="119" t="s">
        <v>118</v>
      </c>
      <c r="M43" s="159"/>
      <c r="N43" s="236" t="s">
        <v>134</v>
      </c>
    </row>
    <row r="44" spans="2:14" s="10" customFormat="1" ht="30" outlineLevel="1" x14ac:dyDescent="0.25">
      <c r="B44" s="191"/>
      <c r="C44" s="74"/>
      <c r="D44" s="214" t="s">
        <v>120</v>
      </c>
      <c r="E44" s="140" t="s">
        <v>7</v>
      </c>
      <c r="F44" s="142">
        <v>8.8699999999999992</v>
      </c>
      <c r="G44" s="152">
        <v>229.99</v>
      </c>
      <c r="H44" s="218">
        <f t="shared" si="4"/>
        <v>2040.0112999999999</v>
      </c>
      <c r="I44" s="117">
        <f t="shared" si="3"/>
        <v>0.3</v>
      </c>
      <c r="J44" s="116">
        <f t="shared" si="5"/>
        <v>2652.01469</v>
      </c>
      <c r="K44" s="118">
        <v>44184</v>
      </c>
      <c r="L44" s="119" t="s">
        <v>118</v>
      </c>
      <c r="M44" s="159"/>
      <c r="N44" s="236" t="s">
        <v>134</v>
      </c>
    </row>
    <row r="45" spans="2:14" s="10" customFormat="1" ht="30" outlineLevel="1" x14ac:dyDescent="0.3">
      <c r="B45" s="191"/>
      <c r="C45" s="74"/>
      <c r="D45" s="216" t="s">
        <v>77</v>
      </c>
      <c r="E45" s="140" t="s">
        <v>6</v>
      </c>
      <c r="F45" s="141">
        <v>0.52249999999999996</v>
      </c>
      <c r="G45" s="142">
        <v>419.97</v>
      </c>
      <c r="H45" s="143">
        <f>G45*F45</f>
        <v>219.434325</v>
      </c>
      <c r="I45" s="117">
        <f t="shared" si="3"/>
        <v>0.3</v>
      </c>
      <c r="J45" s="116">
        <f>H45*(1+I45)</f>
        <v>285.26462250000003</v>
      </c>
      <c r="K45" s="118">
        <v>44189</v>
      </c>
      <c r="L45" s="119" t="s">
        <v>62</v>
      </c>
      <c r="M45" s="120">
        <v>86893</v>
      </c>
      <c r="N45" s="236" t="s">
        <v>135</v>
      </c>
    </row>
    <row r="46" spans="2:14" s="10" customFormat="1" ht="30" outlineLevel="1" x14ac:dyDescent="0.3">
      <c r="B46" s="191"/>
      <c r="C46" s="74"/>
      <c r="D46" s="216" t="s">
        <v>76</v>
      </c>
      <c r="E46" s="140" t="s">
        <v>6</v>
      </c>
      <c r="F46" s="141">
        <v>2.4500000000000002</v>
      </c>
      <c r="G46" s="147">
        <v>419.97</v>
      </c>
      <c r="H46" s="148">
        <f t="shared" si="4"/>
        <v>1028.9265</v>
      </c>
      <c r="I46" s="117">
        <f t="shared" si="3"/>
        <v>0.3</v>
      </c>
      <c r="J46" s="116">
        <f t="shared" si="5"/>
        <v>1337.60445</v>
      </c>
      <c r="K46" s="118">
        <v>44185</v>
      </c>
      <c r="L46" s="119" t="s">
        <v>62</v>
      </c>
      <c r="M46" s="120">
        <v>86893</v>
      </c>
      <c r="N46" s="236" t="s">
        <v>135</v>
      </c>
    </row>
    <row r="47" spans="2:14" s="17" customFormat="1" ht="15" outlineLevel="1" x14ac:dyDescent="0.3">
      <c r="B47" s="188"/>
      <c r="C47" s="56"/>
      <c r="D47" s="57"/>
      <c r="E47" s="56"/>
      <c r="F47" s="45"/>
      <c r="G47" s="46"/>
      <c r="H47" s="58"/>
      <c r="I47" s="62"/>
      <c r="J47" s="46"/>
      <c r="K47" s="63"/>
      <c r="L47" s="56"/>
      <c r="M47" s="189"/>
      <c r="N47" s="232"/>
    </row>
    <row r="48" spans="2:14" s="17" customFormat="1" ht="15.6" x14ac:dyDescent="0.3">
      <c r="B48" s="178" t="s">
        <v>18</v>
      </c>
      <c r="C48" s="29"/>
      <c r="D48" s="107" t="s">
        <v>71</v>
      </c>
      <c r="E48" s="30"/>
      <c r="F48" s="31"/>
      <c r="G48" s="29"/>
      <c r="H48" s="32">
        <f>SUM(H50:H80)</f>
        <v>34007.555</v>
      </c>
      <c r="I48" s="33"/>
      <c r="J48" s="32">
        <f>SUM(J50:J80)</f>
        <v>44209.821500000005</v>
      </c>
      <c r="K48" s="30"/>
      <c r="L48" s="30"/>
      <c r="M48" s="179"/>
      <c r="N48" s="232"/>
    </row>
    <row r="49" spans="2:15" s="17" customFormat="1" ht="244.8" outlineLevel="1" x14ac:dyDescent="0.3">
      <c r="B49" s="183"/>
      <c r="C49" s="47"/>
      <c r="D49" s="48"/>
      <c r="E49" s="48"/>
      <c r="F49" s="75"/>
      <c r="G49" s="47"/>
      <c r="H49" s="72"/>
      <c r="I49" s="34"/>
      <c r="J49" s="35"/>
      <c r="K49" s="73"/>
      <c r="L49" s="47"/>
      <c r="M49" s="190"/>
      <c r="N49" s="237" t="s">
        <v>152</v>
      </c>
    </row>
    <row r="50" spans="2:15" s="17" customFormat="1" ht="30" outlineLevel="1" x14ac:dyDescent="0.25">
      <c r="B50" s="188"/>
      <c r="C50" s="74"/>
      <c r="D50" s="146" t="s">
        <v>82</v>
      </c>
      <c r="E50" s="151" t="s">
        <v>7</v>
      </c>
      <c r="F50" s="134">
        <v>1</v>
      </c>
      <c r="G50" s="147">
        <v>24.93</v>
      </c>
      <c r="H50" s="137">
        <f>F50*G50</f>
        <v>24.93</v>
      </c>
      <c r="I50" s="117">
        <f t="shared" ref="I50:I80" si="6">$K$7</f>
        <v>0.3</v>
      </c>
      <c r="J50" s="116">
        <f>H50*(1+I50)</f>
        <v>32.408999999999999</v>
      </c>
      <c r="K50" s="118">
        <v>44166</v>
      </c>
      <c r="L50" s="119" t="s">
        <v>62</v>
      </c>
      <c r="M50" s="120">
        <v>91953</v>
      </c>
      <c r="N50" s="236" t="s">
        <v>150</v>
      </c>
    </row>
    <row r="51" spans="2:15" s="17" customFormat="1" ht="30" outlineLevel="1" x14ac:dyDescent="0.25">
      <c r="B51" s="188"/>
      <c r="C51" s="56"/>
      <c r="D51" s="146" t="s">
        <v>83</v>
      </c>
      <c r="E51" s="151" t="s">
        <v>7</v>
      </c>
      <c r="F51" s="134">
        <v>2</v>
      </c>
      <c r="G51" s="147">
        <v>26.37</v>
      </c>
      <c r="H51" s="137">
        <f>F51*G51</f>
        <v>52.74</v>
      </c>
      <c r="I51" s="117">
        <f t="shared" si="6"/>
        <v>0.3</v>
      </c>
      <c r="J51" s="116">
        <f>H51*(1+I51)</f>
        <v>68.562000000000012</v>
      </c>
      <c r="K51" s="118">
        <v>44167</v>
      </c>
      <c r="L51" s="119" t="s">
        <v>62</v>
      </c>
      <c r="M51" s="120">
        <v>92000</v>
      </c>
      <c r="N51" s="236" t="s">
        <v>151</v>
      </c>
      <c r="O51" s="10"/>
    </row>
    <row r="52" spans="2:15" s="17" customFormat="1" ht="30" outlineLevel="1" x14ac:dyDescent="0.25">
      <c r="B52" s="188"/>
      <c r="C52" s="56"/>
      <c r="D52" s="146" t="s">
        <v>86</v>
      </c>
      <c r="E52" s="151" t="s">
        <v>7</v>
      </c>
      <c r="F52" s="134">
        <v>4</v>
      </c>
      <c r="G52" s="149">
        <v>53.36</v>
      </c>
      <c r="H52" s="137">
        <f>F52*G52</f>
        <v>213.44</v>
      </c>
      <c r="I52" s="117">
        <f t="shared" si="6"/>
        <v>0.3</v>
      </c>
      <c r="J52" s="116">
        <f>H52*(1+I52)</f>
        <v>277.47199999999998</v>
      </c>
      <c r="K52" s="118">
        <v>44168</v>
      </c>
      <c r="L52" s="119" t="s">
        <v>62</v>
      </c>
      <c r="M52" s="145">
        <v>92005</v>
      </c>
      <c r="N52" s="229"/>
      <c r="O52" s="10"/>
    </row>
    <row r="53" spans="2:15" s="17" customFormat="1" ht="30" outlineLevel="1" x14ac:dyDescent="0.25">
      <c r="B53" s="188"/>
      <c r="C53" s="56"/>
      <c r="D53" s="146" t="s">
        <v>84</v>
      </c>
      <c r="E53" s="151" t="s">
        <v>7</v>
      </c>
      <c r="F53" s="134">
        <v>4</v>
      </c>
      <c r="G53" s="147">
        <v>48.84</v>
      </c>
      <c r="H53" s="137">
        <f t="shared" ref="H53:H63" si="7">F53*G53</f>
        <v>195.36</v>
      </c>
      <c r="I53" s="117">
        <f t="shared" si="6"/>
        <v>0.3</v>
      </c>
      <c r="J53" s="116">
        <f t="shared" ref="J53:J63" si="8">H53*(1+I53)</f>
        <v>253.96800000000002</v>
      </c>
      <c r="K53" s="118">
        <v>44169</v>
      </c>
      <c r="L53" s="119" t="s">
        <v>62</v>
      </c>
      <c r="M53" s="120">
        <v>92004</v>
      </c>
      <c r="N53" s="229"/>
      <c r="O53" s="10"/>
    </row>
    <row r="54" spans="2:15" s="17" customFormat="1" ht="30" outlineLevel="1" x14ac:dyDescent="0.25">
      <c r="B54" s="188"/>
      <c r="C54" s="56"/>
      <c r="D54" s="146" t="s">
        <v>86</v>
      </c>
      <c r="E54" s="151" t="s">
        <v>7</v>
      </c>
      <c r="F54" s="134">
        <v>2</v>
      </c>
      <c r="G54" s="149">
        <v>53.36</v>
      </c>
      <c r="H54" s="137">
        <f t="shared" si="7"/>
        <v>106.72</v>
      </c>
      <c r="I54" s="117">
        <f t="shared" si="6"/>
        <v>0.3</v>
      </c>
      <c r="J54" s="116">
        <f t="shared" si="8"/>
        <v>138.73599999999999</v>
      </c>
      <c r="K54" s="118">
        <v>44170</v>
      </c>
      <c r="L54" s="119" t="s">
        <v>62</v>
      </c>
      <c r="M54" s="145">
        <v>92005</v>
      </c>
      <c r="N54" s="229"/>
      <c r="O54" s="10"/>
    </row>
    <row r="55" spans="2:15" s="17" customFormat="1" ht="30" outlineLevel="1" x14ac:dyDescent="0.25">
      <c r="B55" s="188"/>
      <c r="C55" s="56"/>
      <c r="D55" s="146" t="s">
        <v>85</v>
      </c>
      <c r="E55" s="151" t="s">
        <v>7</v>
      </c>
      <c r="F55" s="134">
        <v>1</v>
      </c>
      <c r="G55" s="147">
        <v>40.369999999999997</v>
      </c>
      <c r="H55" s="137">
        <f t="shared" si="7"/>
        <v>40.369999999999997</v>
      </c>
      <c r="I55" s="117">
        <f t="shared" si="6"/>
        <v>0.3</v>
      </c>
      <c r="J55" s="116">
        <f t="shared" si="8"/>
        <v>52.481000000000002</v>
      </c>
      <c r="K55" s="118">
        <v>44171</v>
      </c>
      <c r="L55" s="119" t="s">
        <v>62</v>
      </c>
      <c r="M55" s="120">
        <v>91993</v>
      </c>
      <c r="N55" s="229"/>
      <c r="O55" s="10"/>
    </row>
    <row r="56" spans="2:15" s="17" customFormat="1" ht="30" outlineLevel="1" x14ac:dyDescent="0.25">
      <c r="B56" s="188"/>
      <c r="C56" s="56"/>
      <c r="D56" s="146" t="s">
        <v>87</v>
      </c>
      <c r="E56" s="151" t="s">
        <v>7</v>
      </c>
      <c r="F56" s="134">
        <v>3</v>
      </c>
      <c r="G56" s="149">
        <v>53.36</v>
      </c>
      <c r="H56" s="137">
        <f t="shared" si="7"/>
        <v>160.07999999999998</v>
      </c>
      <c r="I56" s="117">
        <f t="shared" si="6"/>
        <v>0.3</v>
      </c>
      <c r="J56" s="116">
        <f t="shared" si="8"/>
        <v>208.10399999999998</v>
      </c>
      <c r="K56" s="118">
        <v>44172</v>
      </c>
      <c r="L56" s="119" t="s">
        <v>62</v>
      </c>
      <c r="M56" s="145">
        <v>92005</v>
      </c>
      <c r="N56" s="229"/>
      <c r="O56" s="10"/>
    </row>
    <row r="57" spans="2:15" s="17" customFormat="1" ht="30" outlineLevel="1" x14ac:dyDescent="0.25">
      <c r="B57" s="188"/>
      <c r="C57" s="56"/>
      <c r="D57" s="146" t="s">
        <v>88</v>
      </c>
      <c r="E57" s="151" t="s">
        <v>7</v>
      </c>
      <c r="F57" s="134">
        <v>10</v>
      </c>
      <c r="G57" s="149">
        <v>40.369999999999997</v>
      </c>
      <c r="H57" s="137">
        <f t="shared" si="7"/>
        <v>403.7</v>
      </c>
      <c r="I57" s="117">
        <f t="shared" si="6"/>
        <v>0.3</v>
      </c>
      <c r="J57" s="116">
        <f t="shared" si="8"/>
        <v>524.81000000000006</v>
      </c>
      <c r="K57" s="118">
        <v>44174</v>
      </c>
      <c r="L57" s="119" t="s">
        <v>62</v>
      </c>
      <c r="M57" s="145">
        <v>91993</v>
      </c>
      <c r="N57" s="229"/>
      <c r="O57" s="10"/>
    </row>
    <row r="58" spans="2:15" s="17" customFormat="1" ht="15" outlineLevel="1" x14ac:dyDescent="0.25">
      <c r="B58" s="188"/>
      <c r="C58" s="56"/>
      <c r="D58" s="146" t="s">
        <v>92</v>
      </c>
      <c r="E58" s="151" t="s">
        <v>7</v>
      </c>
      <c r="F58" s="134">
        <v>2</v>
      </c>
      <c r="G58" s="149">
        <v>30.21</v>
      </c>
      <c r="H58" s="137">
        <f t="shared" si="7"/>
        <v>60.42</v>
      </c>
      <c r="I58" s="117">
        <f t="shared" si="6"/>
        <v>0.3</v>
      </c>
      <c r="J58" s="116">
        <f t="shared" si="8"/>
        <v>78.546000000000006</v>
      </c>
      <c r="K58" s="118">
        <v>44175</v>
      </c>
      <c r="L58" s="119" t="s">
        <v>62</v>
      </c>
      <c r="M58" s="145">
        <v>98308</v>
      </c>
      <c r="N58" s="229"/>
      <c r="O58" s="10"/>
    </row>
    <row r="59" spans="2:15" s="17" customFormat="1" ht="30" outlineLevel="1" x14ac:dyDescent="0.25">
      <c r="B59" s="188"/>
      <c r="C59" s="56"/>
      <c r="D59" s="146" t="s">
        <v>91</v>
      </c>
      <c r="E59" s="151" t="s">
        <v>7</v>
      </c>
      <c r="F59" s="134">
        <v>2</v>
      </c>
      <c r="G59" s="149">
        <v>46.22</v>
      </c>
      <c r="H59" s="137">
        <f>F59*G59</f>
        <v>92.44</v>
      </c>
      <c r="I59" s="117">
        <f t="shared" si="6"/>
        <v>0.3</v>
      </c>
      <c r="J59" s="116">
        <f>H59*(1+I59)</f>
        <v>120.172</v>
      </c>
      <c r="K59" s="118">
        <v>44176</v>
      </c>
      <c r="L59" s="119" t="s">
        <v>62</v>
      </c>
      <c r="M59" s="145">
        <v>98307</v>
      </c>
      <c r="N59" s="229"/>
      <c r="O59" s="10"/>
    </row>
    <row r="60" spans="2:15" s="17" customFormat="1" ht="15" outlineLevel="1" x14ac:dyDescent="0.25">
      <c r="B60" s="188"/>
      <c r="C60" s="56"/>
      <c r="D60" s="146" t="s">
        <v>89</v>
      </c>
      <c r="E60" s="151" t="s">
        <v>7</v>
      </c>
      <c r="F60" s="134">
        <v>2</v>
      </c>
      <c r="G60" s="149">
        <v>30.21</v>
      </c>
      <c r="H60" s="137">
        <f>F60*G60</f>
        <v>60.42</v>
      </c>
      <c r="I60" s="117">
        <f t="shared" si="6"/>
        <v>0.3</v>
      </c>
      <c r="J60" s="116">
        <f>H60*(1+I60)</f>
        <v>78.546000000000006</v>
      </c>
      <c r="K60" s="118">
        <v>44177</v>
      </c>
      <c r="L60" s="119" t="s">
        <v>62</v>
      </c>
      <c r="M60" s="145">
        <v>98308</v>
      </c>
      <c r="N60" s="229"/>
      <c r="O60" s="10"/>
    </row>
    <row r="61" spans="2:15" s="17" customFormat="1" ht="15" outlineLevel="1" x14ac:dyDescent="0.25">
      <c r="B61" s="188"/>
      <c r="C61" s="56"/>
      <c r="D61" s="146" t="s">
        <v>90</v>
      </c>
      <c r="E61" s="151" t="s">
        <v>7</v>
      </c>
      <c r="F61" s="134">
        <v>2</v>
      </c>
      <c r="G61" s="149">
        <v>46.22</v>
      </c>
      <c r="H61" s="137">
        <f>F61*G61</f>
        <v>92.44</v>
      </c>
      <c r="I61" s="117">
        <f t="shared" si="6"/>
        <v>0.3</v>
      </c>
      <c r="J61" s="116">
        <f>H61*(1+I61)</f>
        <v>120.172</v>
      </c>
      <c r="K61" s="118">
        <v>44178</v>
      </c>
      <c r="L61" s="119" t="s">
        <v>62</v>
      </c>
      <c r="M61" s="145">
        <v>98307</v>
      </c>
      <c r="N61" s="229"/>
      <c r="O61" s="10"/>
    </row>
    <row r="62" spans="2:15" s="17" customFormat="1" ht="30" outlineLevel="1" x14ac:dyDescent="0.25">
      <c r="B62" s="188"/>
      <c r="C62" s="56"/>
      <c r="D62" s="146" t="s">
        <v>79</v>
      </c>
      <c r="E62" s="151" t="s">
        <v>7</v>
      </c>
      <c r="F62" s="134">
        <v>12</v>
      </c>
      <c r="G62" s="149">
        <v>38.11</v>
      </c>
      <c r="H62" s="137">
        <f t="shared" si="7"/>
        <v>457.32</v>
      </c>
      <c r="I62" s="117">
        <f t="shared" si="6"/>
        <v>0.3</v>
      </c>
      <c r="J62" s="116">
        <f t="shared" si="8"/>
        <v>594.51599999999996</v>
      </c>
      <c r="K62" s="118">
        <v>44177</v>
      </c>
      <c r="L62" s="119" t="s">
        <v>62</v>
      </c>
      <c r="M62" s="145">
        <v>91992</v>
      </c>
      <c r="N62" s="229"/>
      <c r="O62" s="10"/>
    </row>
    <row r="63" spans="2:15" s="17" customFormat="1" ht="30" outlineLevel="1" x14ac:dyDescent="0.3">
      <c r="B63" s="188"/>
      <c r="C63" s="56"/>
      <c r="D63" s="133" t="s">
        <v>42</v>
      </c>
      <c r="E63" s="126" t="s">
        <v>9</v>
      </c>
      <c r="F63" s="134">
        <v>480</v>
      </c>
      <c r="G63" s="115">
        <v>4.13</v>
      </c>
      <c r="H63" s="135">
        <f t="shared" si="7"/>
        <v>1982.3999999999999</v>
      </c>
      <c r="I63" s="117">
        <f t="shared" si="6"/>
        <v>0.3</v>
      </c>
      <c r="J63" s="116">
        <f t="shared" si="8"/>
        <v>2577.12</v>
      </c>
      <c r="K63" s="118">
        <v>44167</v>
      </c>
      <c r="L63" s="119" t="s">
        <v>62</v>
      </c>
      <c r="M63" s="120">
        <v>91927</v>
      </c>
      <c r="N63" s="229"/>
      <c r="O63" s="10"/>
    </row>
    <row r="64" spans="2:15" s="17" customFormat="1" ht="30" outlineLevel="1" x14ac:dyDescent="0.3">
      <c r="B64" s="188"/>
      <c r="C64" s="56"/>
      <c r="D64" s="133" t="s">
        <v>93</v>
      </c>
      <c r="E64" s="140" t="s">
        <v>9</v>
      </c>
      <c r="F64" s="134">
        <v>160</v>
      </c>
      <c r="G64" s="147">
        <v>8.25</v>
      </c>
      <c r="H64" s="137">
        <f t="shared" ref="H64:H80" si="9">F64*G64</f>
        <v>1320</v>
      </c>
      <c r="I64" s="117">
        <f t="shared" si="6"/>
        <v>0.3</v>
      </c>
      <c r="J64" s="116">
        <f t="shared" ref="J64:J80" si="10">H64*(1+I64)</f>
        <v>1716</v>
      </c>
      <c r="K64" s="118">
        <v>44179</v>
      </c>
      <c r="L64" s="119" t="s">
        <v>62</v>
      </c>
      <c r="M64" s="120">
        <v>91867</v>
      </c>
      <c r="N64" s="236"/>
      <c r="O64" s="10"/>
    </row>
    <row r="65" spans="2:15" s="17" customFormat="1" ht="45" outlineLevel="1" x14ac:dyDescent="0.25">
      <c r="B65" s="188"/>
      <c r="C65" s="56"/>
      <c r="D65" s="146" t="s">
        <v>80</v>
      </c>
      <c r="E65" s="151" t="s">
        <v>7</v>
      </c>
      <c r="F65" s="134">
        <v>3</v>
      </c>
      <c r="G65" s="149">
        <v>447.78</v>
      </c>
      <c r="H65" s="137">
        <f t="shared" si="9"/>
        <v>1343.34</v>
      </c>
      <c r="I65" s="117">
        <f t="shared" si="6"/>
        <v>0.3</v>
      </c>
      <c r="J65" s="116">
        <f t="shared" si="10"/>
        <v>1746.3419999999999</v>
      </c>
      <c r="K65" s="118">
        <v>44179</v>
      </c>
      <c r="L65" s="119" t="s">
        <v>115</v>
      </c>
      <c r="M65" s="145"/>
      <c r="N65" s="229"/>
      <c r="O65" s="10"/>
    </row>
    <row r="66" spans="2:15" s="17" customFormat="1" ht="15" outlineLevel="1" x14ac:dyDescent="0.25">
      <c r="B66" s="188"/>
      <c r="C66" s="56"/>
      <c r="D66" s="146" t="s">
        <v>101</v>
      </c>
      <c r="E66" s="151" t="s">
        <v>7</v>
      </c>
      <c r="F66" s="134">
        <v>2</v>
      </c>
      <c r="G66" s="149">
        <v>621</v>
      </c>
      <c r="H66" s="137">
        <f t="shared" si="9"/>
        <v>1242</v>
      </c>
      <c r="I66" s="117">
        <f t="shared" si="6"/>
        <v>0.3</v>
      </c>
      <c r="J66" s="116">
        <f t="shared" si="10"/>
        <v>1614.6000000000001</v>
      </c>
      <c r="K66" s="118">
        <v>44182</v>
      </c>
      <c r="L66" s="215" t="s">
        <v>102</v>
      </c>
      <c r="M66" s="145"/>
      <c r="N66" s="229"/>
      <c r="O66" s="10"/>
    </row>
    <row r="67" spans="2:15" s="17" customFormat="1" ht="15" outlineLevel="1" x14ac:dyDescent="0.25">
      <c r="B67" s="188"/>
      <c r="C67" s="56"/>
      <c r="D67" s="146" t="s">
        <v>103</v>
      </c>
      <c r="E67" s="151" t="s">
        <v>7</v>
      </c>
      <c r="F67" s="134">
        <v>3</v>
      </c>
      <c r="G67" s="149">
        <v>415</v>
      </c>
      <c r="H67" s="137">
        <f t="shared" si="9"/>
        <v>1245</v>
      </c>
      <c r="I67" s="117">
        <f t="shared" si="6"/>
        <v>0.3</v>
      </c>
      <c r="J67" s="116">
        <f t="shared" si="10"/>
        <v>1618.5</v>
      </c>
      <c r="K67" s="118">
        <v>44183</v>
      </c>
      <c r="L67" s="215" t="s">
        <v>102</v>
      </c>
      <c r="M67" s="145"/>
      <c r="N67" s="229"/>
      <c r="O67" s="10"/>
    </row>
    <row r="68" spans="2:15" s="17" customFormat="1" ht="15" outlineLevel="1" x14ac:dyDescent="0.25">
      <c r="B68" s="188"/>
      <c r="C68" s="56"/>
      <c r="D68" s="146" t="s">
        <v>104</v>
      </c>
      <c r="E68" s="151" t="s">
        <v>7</v>
      </c>
      <c r="F68" s="134">
        <v>7</v>
      </c>
      <c r="G68" s="149">
        <v>1466</v>
      </c>
      <c r="H68" s="137">
        <f t="shared" si="9"/>
        <v>10262</v>
      </c>
      <c r="I68" s="117">
        <f t="shared" si="6"/>
        <v>0.3</v>
      </c>
      <c r="J68" s="116">
        <f t="shared" si="10"/>
        <v>13340.6</v>
      </c>
      <c r="K68" s="118">
        <v>44184</v>
      </c>
      <c r="L68" s="215" t="s">
        <v>102</v>
      </c>
      <c r="M68" s="145"/>
      <c r="N68" s="229"/>
      <c r="O68" s="10"/>
    </row>
    <row r="69" spans="2:15" s="17" customFormat="1" ht="30" outlineLevel="1" x14ac:dyDescent="0.25">
      <c r="B69" s="188"/>
      <c r="C69" s="56"/>
      <c r="D69" s="146" t="s">
        <v>105</v>
      </c>
      <c r="E69" s="151" t="s">
        <v>7</v>
      </c>
      <c r="F69" s="134">
        <v>4</v>
      </c>
      <c r="G69" s="149">
        <v>15</v>
      </c>
      <c r="H69" s="137">
        <f t="shared" si="9"/>
        <v>60</v>
      </c>
      <c r="I69" s="117">
        <f t="shared" si="6"/>
        <v>0.3</v>
      </c>
      <c r="J69" s="116">
        <f t="shared" si="10"/>
        <v>78</v>
      </c>
      <c r="K69" s="118">
        <v>44185</v>
      </c>
      <c r="L69" s="215" t="s">
        <v>102</v>
      </c>
      <c r="M69" s="145"/>
      <c r="N69" s="229"/>
      <c r="O69" s="10"/>
    </row>
    <row r="70" spans="2:15" s="17" customFormat="1" ht="15" outlineLevel="1" x14ac:dyDescent="0.25">
      <c r="B70" s="188"/>
      <c r="C70" s="56"/>
      <c r="D70" s="146" t="s">
        <v>106</v>
      </c>
      <c r="E70" s="151" t="s">
        <v>7</v>
      </c>
      <c r="F70" s="134">
        <v>12</v>
      </c>
      <c r="G70" s="149">
        <v>50</v>
      </c>
      <c r="H70" s="137">
        <f t="shared" si="9"/>
        <v>600</v>
      </c>
      <c r="I70" s="117">
        <f t="shared" si="6"/>
        <v>0.3</v>
      </c>
      <c r="J70" s="116">
        <f t="shared" si="10"/>
        <v>780</v>
      </c>
      <c r="K70" s="118">
        <v>44186</v>
      </c>
      <c r="L70" s="215" t="s">
        <v>102</v>
      </c>
      <c r="M70" s="145"/>
      <c r="N70" s="229"/>
      <c r="O70" s="10"/>
    </row>
    <row r="71" spans="2:15" s="17" customFormat="1" ht="15" outlineLevel="1" x14ac:dyDescent="0.25">
      <c r="B71" s="188"/>
      <c r="C71" s="56"/>
      <c r="D71" s="146" t="s">
        <v>107</v>
      </c>
      <c r="E71" s="151" t="s">
        <v>7</v>
      </c>
      <c r="F71" s="134">
        <v>7</v>
      </c>
      <c r="G71" s="149">
        <v>158</v>
      </c>
      <c r="H71" s="137">
        <f t="shared" si="9"/>
        <v>1106</v>
      </c>
      <c r="I71" s="117">
        <f t="shared" si="6"/>
        <v>0.3</v>
      </c>
      <c r="J71" s="116">
        <f t="shared" si="10"/>
        <v>1437.8</v>
      </c>
      <c r="K71" s="118">
        <v>44187</v>
      </c>
      <c r="L71" s="215" t="s">
        <v>102</v>
      </c>
      <c r="M71" s="145"/>
      <c r="N71" s="229"/>
      <c r="O71" s="10"/>
    </row>
    <row r="72" spans="2:15" s="17" customFormat="1" ht="15" outlineLevel="1" x14ac:dyDescent="0.25">
      <c r="B72" s="188"/>
      <c r="C72" s="56"/>
      <c r="D72" s="146" t="s">
        <v>108</v>
      </c>
      <c r="E72" s="151" t="s">
        <v>7</v>
      </c>
      <c r="F72" s="134">
        <v>6</v>
      </c>
      <c r="G72" s="149">
        <v>262</v>
      </c>
      <c r="H72" s="137">
        <f t="shared" si="9"/>
        <v>1572</v>
      </c>
      <c r="I72" s="117">
        <f t="shared" si="6"/>
        <v>0.3</v>
      </c>
      <c r="J72" s="116">
        <f t="shared" si="10"/>
        <v>2043.6000000000001</v>
      </c>
      <c r="K72" s="118">
        <v>44188</v>
      </c>
      <c r="L72" s="215" t="s">
        <v>102</v>
      </c>
      <c r="M72" s="145"/>
      <c r="N72" s="229"/>
      <c r="O72" s="10"/>
    </row>
    <row r="73" spans="2:15" s="17" customFormat="1" ht="15" outlineLevel="1" x14ac:dyDescent="0.25">
      <c r="B73" s="188"/>
      <c r="C73" s="56"/>
      <c r="D73" s="146" t="s">
        <v>109</v>
      </c>
      <c r="E73" s="151" t="s">
        <v>7</v>
      </c>
      <c r="F73" s="134">
        <v>8</v>
      </c>
      <c r="G73" s="149">
        <v>221</v>
      </c>
      <c r="H73" s="137">
        <f t="shared" si="9"/>
        <v>1768</v>
      </c>
      <c r="I73" s="117">
        <f t="shared" si="6"/>
        <v>0.3</v>
      </c>
      <c r="J73" s="116">
        <f t="shared" si="10"/>
        <v>2298.4</v>
      </c>
      <c r="K73" s="118">
        <v>44189</v>
      </c>
      <c r="L73" s="215" t="s">
        <v>102</v>
      </c>
      <c r="M73" s="145"/>
      <c r="N73" s="229"/>
      <c r="O73" s="10"/>
    </row>
    <row r="74" spans="2:15" s="17" customFormat="1" ht="15" outlineLevel="1" x14ac:dyDescent="0.25">
      <c r="B74" s="188"/>
      <c r="C74" s="56"/>
      <c r="D74" s="146" t="s">
        <v>110</v>
      </c>
      <c r="E74" s="151" t="s">
        <v>7</v>
      </c>
      <c r="F74" s="134">
        <v>14</v>
      </c>
      <c r="G74" s="149">
        <v>75</v>
      </c>
      <c r="H74" s="137">
        <f t="shared" si="9"/>
        <v>1050</v>
      </c>
      <c r="I74" s="117">
        <f t="shared" si="6"/>
        <v>0.3</v>
      </c>
      <c r="J74" s="116">
        <f t="shared" si="10"/>
        <v>1365</v>
      </c>
      <c r="K74" s="118">
        <v>44190</v>
      </c>
      <c r="L74" s="215" t="s">
        <v>102</v>
      </c>
      <c r="M74" s="145"/>
      <c r="N74" s="229"/>
      <c r="O74" s="10"/>
    </row>
    <row r="75" spans="2:15" s="17" customFormat="1" ht="15" outlineLevel="1" x14ac:dyDescent="0.25">
      <c r="B75" s="188"/>
      <c r="C75" s="56"/>
      <c r="D75" s="146" t="s">
        <v>111</v>
      </c>
      <c r="E75" s="151" t="s">
        <v>7</v>
      </c>
      <c r="F75" s="134">
        <v>5</v>
      </c>
      <c r="G75" s="149">
        <v>899</v>
      </c>
      <c r="H75" s="137">
        <f t="shared" si="9"/>
        <v>4495</v>
      </c>
      <c r="I75" s="117">
        <f t="shared" si="6"/>
        <v>0.3</v>
      </c>
      <c r="J75" s="116">
        <f t="shared" si="10"/>
        <v>5843.5</v>
      </c>
      <c r="K75" s="118">
        <v>44191</v>
      </c>
      <c r="L75" s="215" t="s">
        <v>102</v>
      </c>
      <c r="M75" s="145"/>
      <c r="N75" s="229"/>
      <c r="O75" s="10"/>
    </row>
    <row r="76" spans="2:15" s="17" customFormat="1" ht="15" outlineLevel="1" x14ac:dyDescent="0.25">
      <c r="B76" s="188"/>
      <c r="C76" s="56"/>
      <c r="D76" s="146" t="s">
        <v>112</v>
      </c>
      <c r="E76" s="151" t="s">
        <v>7</v>
      </c>
      <c r="F76" s="134">
        <v>2</v>
      </c>
      <c r="G76" s="149">
        <v>1167</v>
      </c>
      <c r="H76" s="137">
        <f t="shared" si="9"/>
        <v>2334</v>
      </c>
      <c r="I76" s="117">
        <f t="shared" si="6"/>
        <v>0.3</v>
      </c>
      <c r="J76" s="116">
        <f t="shared" si="10"/>
        <v>3034.2000000000003</v>
      </c>
      <c r="K76" s="118">
        <v>44192</v>
      </c>
      <c r="L76" s="215" t="s">
        <v>102</v>
      </c>
      <c r="M76" s="145"/>
      <c r="N76" s="229"/>
      <c r="O76" s="10"/>
    </row>
    <row r="77" spans="2:15" s="17" customFormat="1" ht="15" outlineLevel="1" x14ac:dyDescent="0.25">
      <c r="B77" s="188"/>
      <c r="C77" s="56"/>
      <c r="D77" s="146" t="s">
        <v>113</v>
      </c>
      <c r="E77" s="151" t="s">
        <v>7</v>
      </c>
      <c r="F77" s="134">
        <v>2</v>
      </c>
      <c r="G77" s="149">
        <v>155</v>
      </c>
      <c r="H77" s="137">
        <f t="shared" si="9"/>
        <v>310</v>
      </c>
      <c r="I77" s="117">
        <f t="shared" si="6"/>
        <v>0.3</v>
      </c>
      <c r="J77" s="116">
        <f t="shared" si="10"/>
        <v>403</v>
      </c>
      <c r="K77" s="118">
        <v>44193</v>
      </c>
      <c r="L77" s="215" t="s">
        <v>102</v>
      </c>
      <c r="M77" s="145"/>
      <c r="N77" s="229"/>
      <c r="O77" s="10"/>
    </row>
    <row r="78" spans="2:15" s="17" customFormat="1" ht="30" outlineLevel="1" x14ac:dyDescent="0.25">
      <c r="B78" s="188"/>
      <c r="C78" s="56"/>
      <c r="D78" s="146" t="s">
        <v>114</v>
      </c>
      <c r="E78" s="151" t="s">
        <v>7</v>
      </c>
      <c r="F78" s="134">
        <v>2</v>
      </c>
      <c r="G78" s="149">
        <v>464</v>
      </c>
      <c r="H78" s="137">
        <f t="shared" si="9"/>
        <v>928</v>
      </c>
      <c r="I78" s="117">
        <f t="shared" si="6"/>
        <v>0.3</v>
      </c>
      <c r="J78" s="116">
        <f t="shared" si="10"/>
        <v>1206.4000000000001</v>
      </c>
      <c r="K78" s="118">
        <v>44194</v>
      </c>
      <c r="L78" s="215" t="s">
        <v>102</v>
      </c>
      <c r="M78" s="145"/>
      <c r="N78" s="229"/>
      <c r="O78" s="10"/>
    </row>
    <row r="79" spans="2:15" s="17" customFormat="1" ht="45" outlineLevel="1" x14ac:dyDescent="0.25">
      <c r="B79" s="188"/>
      <c r="C79" s="56"/>
      <c r="D79" s="146" t="s">
        <v>116</v>
      </c>
      <c r="E79" s="151" t="s">
        <v>7</v>
      </c>
      <c r="F79" s="134">
        <v>3</v>
      </c>
      <c r="G79" s="149">
        <f>4.5*22.5</f>
        <v>101.25</v>
      </c>
      <c r="H79" s="137">
        <f t="shared" si="9"/>
        <v>303.75</v>
      </c>
      <c r="I79" s="117">
        <f t="shared" si="6"/>
        <v>0.3</v>
      </c>
      <c r="J79" s="116">
        <f t="shared" si="10"/>
        <v>394.875</v>
      </c>
      <c r="K79" s="118">
        <v>44183</v>
      </c>
      <c r="L79" s="119" t="s">
        <v>117</v>
      </c>
      <c r="M79" s="145"/>
      <c r="N79" s="229"/>
      <c r="O79" s="10"/>
    </row>
    <row r="80" spans="2:15" s="17" customFormat="1" ht="45" outlineLevel="1" x14ac:dyDescent="0.25">
      <c r="B80" s="188"/>
      <c r="C80" s="56"/>
      <c r="D80" s="146" t="s">
        <v>96</v>
      </c>
      <c r="E80" s="151" t="s">
        <v>7</v>
      </c>
      <c r="F80" s="134">
        <v>2</v>
      </c>
      <c r="G80" s="149">
        <f>2.85*22.05</f>
        <v>62.842500000000001</v>
      </c>
      <c r="H80" s="137">
        <f t="shared" si="9"/>
        <v>125.685</v>
      </c>
      <c r="I80" s="117">
        <f t="shared" si="6"/>
        <v>0.3</v>
      </c>
      <c r="J80" s="116">
        <f t="shared" si="10"/>
        <v>163.3905</v>
      </c>
      <c r="K80" s="118">
        <v>44178</v>
      </c>
      <c r="L80" s="119" t="s">
        <v>117</v>
      </c>
      <c r="M80" s="145"/>
      <c r="N80" s="229"/>
      <c r="O80" s="10"/>
    </row>
    <row r="81" spans="2:15" s="17" customFormat="1" ht="15" outlineLevel="1" x14ac:dyDescent="0.3">
      <c r="B81" s="188"/>
      <c r="C81" s="56"/>
      <c r="D81" s="57"/>
      <c r="E81" s="56"/>
      <c r="F81" s="45"/>
      <c r="G81" s="46"/>
      <c r="H81" s="58"/>
      <c r="I81" s="62"/>
      <c r="J81" s="46"/>
      <c r="K81" s="63"/>
      <c r="L81" s="56"/>
      <c r="M81" s="189"/>
      <c r="N81" s="229"/>
      <c r="O81" s="10"/>
    </row>
    <row r="82" spans="2:15" s="10" customFormat="1" ht="30" customHeight="1" x14ac:dyDescent="0.3">
      <c r="B82" s="184" t="s">
        <v>19</v>
      </c>
      <c r="C82" s="64"/>
      <c r="D82" s="157" t="s">
        <v>72</v>
      </c>
      <c r="E82" s="157"/>
      <c r="F82" s="65"/>
      <c r="G82" s="64"/>
      <c r="H82" s="66">
        <f>SUM(H84:H87)</f>
        <v>16957.192500000001</v>
      </c>
      <c r="I82" s="66"/>
      <c r="J82" s="66">
        <f>SUM(J84:J87)</f>
        <v>22044.35025</v>
      </c>
      <c r="K82" s="64"/>
      <c r="L82" s="64"/>
      <c r="M82" s="185"/>
      <c r="N82" s="233"/>
    </row>
    <row r="83" spans="2:15" s="23" customFormat="1" ht="15.6" x14ac:dyDescent="0.3">
      <c r="B83" s="186"/>
      <c r="C83" s="67"/>
      <c r="D83" s="68"/>
      <c r="E83" s="68"/>
      <c r="F83" s="69"/>
      <c r="G83" s="67"/>
      <c r="H83" s="70"/>
      <c r="I83" s="70"/>
      <c r="J83" s="70"/>
      <c r="K83" s="67"/>
      <c r="L83" s="67"/>
      <c r="M83" s="187"/>
      <c r="N83" s="233"/>
    </row>
    <row r="84" spans="2:15" s="10" customFormat="1" ht="60" x14ac:dyDescent="0.3">
      <c r="B84" s="186"/>
      <c r="C84" s="156"/>
      <c r="D84" s="222" t="s">
        <v>131</v>
      </c>
      <c r="E84" s="126" t="s">
        <v>6</v>
      </c>
      <c r="F84" s="134">
        <f>59.04-7.13</f>
        <v>51.91</v>
      </c>
      <c r="G84" s="165">
        <v>215</v>
      </c>
      <c r="H84" s="137">
        <f>G84*F84</f>
        <v>11160.65</v>
      </c>
      <c r="I84" s="117">
        <f>$K$7</f>
        <v>0.3</v>
      </c>
      <c r="J84" s="116">
        <f>H84*(1+I84)</f>
        <v>14508.844999999999</v>
      </c>
      <c r="K84" s="118"/>
      <c r="L84" s="119"/>
      <c r="M84" s="158"/>
      <c r="N84" s="236"/>
    </row>
    <row r="85" spans="2:15" s="10" customFormat="1" ht="75" x14ac:dyDescent="0.3">
      <c r="B85" s="186"/>
      <c r="C85" s="156"/>
      <c r="D85" s="222" t="s">
        <v>132</v>
      </c>
      <c r="E85" s="126" t="s">
        <v>6</v>
      </c>
      <c r="F85" s="134">
        <v>7.13</v>
      </c>
      <c r="G85" s="165">
        <v>215</v>
      </c>
      <c r="H85" s="137">
        <f>G85*F85</f>
        <v>1532.95</v>
      </c>
      <c r="I85" s="117">
        <f>$K$7</f>
        <v>0.3</v>
      </c>
      <c r="J85" s="116">
        <f>H85*(1+I85)</f>
        <v>1992.835</v>
      </c>
      <c r="K85" s="118"/>
      <c r="L85" s="119"/>
      <c r="M85" s="158"/>
      <c r="N85" s="236"/>
    </row>
    <row r="86" spans="2:15" s="10" customFormat="1" ht="45" x14ac:dyDescent="0.3">
      <c r="B86" s="186"/>
      <c r="C86" s="156"/>
      <c r="D86" s="222" t="s">
        <v>128</v>
      </c>
      <c r="E86" s="126" t="s">
        <v>6</v>
      </c>
      <c r="F86" s="134">
        <v>13.83</v>
      </c>
      <c r="G86" s="165">
        <v>84.75</v>
      </c>
      <c r="H86" s="137">
        <f>G86*F86</f>
        <v>1172.0925</v>
      </c>
      <c r="I86" s="117">
        <f>$K$7</f>
        <v>0.3</v>
      </c>
      <c r="J86" s="116">
        <f>H86*(1+I86)</f>
        <v>1523.7202500000001</v>
      </c>
      <c r="K86" s="118"/>
      <c r="L86" s="119"/>
      <c r="M86" s="158"/>
      <c r="N86" s="236"/>
    </row>
    <row r="87" spans="2:15" s="10" customFormat="1" ht="45" x14ac:dyDescent="0.3">
      <c r="B87" s="186"/>
      <c r="C87" s="156"/>
      <c r="D87" s="222" t="s">
        <v>129</v>
      </c>
      <c r="E87" s="126" t="s">
        <v>6</v>
      </c>
      <c r="F87" s="134">
        <v>27.48</v>
      </c>
      <c r="G87" s="165">
        <v>112.5</v>
      </c>
      <c r="H87" s="137">
        <f>G87*F87</f>
        <v>3091.5</v>
      </c>
      <c r="I87" s="117">
        <f>$K$7</f>
        <v>0.3</v>
      </c>
      <c r="J87" s="116">
        <f>H87*(1+I87)</f>
        <v>4018.9500000000003</v>
      </c>
      <c r="K87" s="118"/>
      <c r="L87" s="119"/>
      <c r="M87" s="158"/>
      <c r="N87" s="236" t="s">
        <v>153</v>
      </c>
    </row>
    <row r="88" spans="2:15" s="10" customFormat="1" ht="15.6" x14ac:dyDescent="0.3">
      <c r="B88" s="186"/>
      <c r="C88" s="67"/>
      <c r="D88" s="52"/>
      <c r="E88" s="53"/>
      <c r="F88" s="54"/>
      <c r="G88" s="67"/>
      <c r="H88" s="70"/>
      <c r="I88" s="70"/>
      <c r="J88" s="70"/>
      <c r="K88" s="67"/>
      <c r="L88" s="67"/>
      <c r="M88" s="187"/>
      <c r="N88" s="233"/>
    </row>
    <row r="89" spans="2:15" s="10" customFormat="1" ht="15.6" x14ac:dyDescent="0.3">
      <c r="B89" s="184" t="s">
        <v>20</v>
      </c>
      <c r="C89" s="64"/>
      <c r="D89" s="157" t="s">
        <v>121</v>
      </c>
      <c r="E89" s="157"/>
      <c r="F89" s="65"/>
      <c r="G89" s="64"/>
      <c r="H89" s="66">
        <f>SUM(H91:H98)</f>
        <v>50658.371499999994</v>
      </c>
      <c r="I89" s="66"/>
      <c r="J89" s="66">
        <f>SUM(J91:J98)</f>
        <v>65855.882949999999</v>
      </c>
      <c r="K89" s="64"/>
      <c r="L89" s="64"/>
      <c r="M89" s="185"/>
      <c r="N89" s="233"/>
    </row>
    <row r="90" spans="2:15" s="10" customFormat="1" ht="15.6" x14ac:dyDescent="0.3">
      <c r="B90" s="186"/>
      <c r="C90" s="67"/>
      <c r="D90" s="68"/>
      <c r="E90" s="68"/>
      <c r="F90" s="69"/>
      <c r="G90" s="67"/>
      <c r="H90" s="70"/>
      <c r="I90" s="70"/>
      <c r="J90" s="70"/>
      <c r="K90" s="67"/>
      <c r="L90" s="67"/>
      <c r="M90" s="187"/>
      <c r="N90" s="233"/>
    </row>
    <row r="91" spans="2:15" s="10" customFormat="1" ht="60" x14ac:dyDescent="0.3">
      <c r="B91" s="186"/>
      <c r="C91" s="156"/>
      <c r="D91" s="222" t="s">
        <v>124</v>
      </c>
      <c r="E91" s="126" t="s">
        <v>6</v>
      </c>
      <c r="F91" s="134">
        <v>82.32</v>
      </c>
      <c r="G91" s="165">
        <v>245</v>
      </c>
      <c r="H91" s="137">
        <f>G91*F91</f>
        <v>20168.399999999998</v>
      </c>
      <c r="I91" s="117">
        <f t="shared" ref="I91:I98" si="11">$K$7</f>
        <v>0.3</v>
      </c>
      <c r="J91" s="116">
        <f t="shared" ref="J91:J98" si="12">H91*(1+I91)</f>
        <v>26218.92</v>
      </c>
      <c r="K91" s="118"/>
      <c r="L91" s="119"/>
      <c r="M91" s="158"/>
      <c r="N91" s="236"/>
    </row>
    <row r="92" spans="2:15" s="10" customFormat="1" ht="60" x14ac:dyDescent="0.3">
      <c r="B92" s="186"/>
      <c r="C92" s="156"/>
      <c r="D92" s="222" t="s">
        <v>123</v>
      </c>
      <c r="E92" s="126" t="s">
        <v>6</v>
      </c>
      <c r="F92" s="134">
        <v>62</v>
      </c>
      <c r="G92" s="165">
        <v>215</v>
      </c>
      <c r="H92" s="137">
        <f>G92*F92</f>
        <v>13330</v>
      </c>
      <c r="I92" s="117">
        <f t="shared" si="11"/>
        <v>0.3</v>
      </c>
      <c r="J92" s="116">
        <f t="shared" si="12"/>
        <v>17329</v>
      </c>
      <c r="K92" s="118"/>
      <c r="L92" s="119"/>
      <c r="M92" s="158"/>
      <c r="N92" s="233"/>
    </row>
    <row r="93" spans="2:15" s="10" customFormat="1" ht="45" x14ac:dyDescent="0.3">
      <c r="B93" s="186"/>
      <c r="C93" s="156"/>
      <c r="D93" s="222" t="s">
        <v>125</v>
      </c>
      <c r="E93" s="126" t="s">
        <v>6</v>
      </c>
      <c r="F93" s="213">
        <v>10.65</v>
      </c>
      <c r="G93" s="165">
        <v>84.75</v>
      </c>
      <c r="H93" s="137">
        <f>G93*F93</f>
        <v>902.58749999999998</v>
      </c>
      <c r="I93" s="117">
        <f t="shared" si="11"/>
        <v>0.3</v>
      </c>
      <c r="J93" s="116">
        <f t="shared" si="12"/>
        <v>1173.36375</v>
      </c>
      <c r="K93" s="118">
        <v>44179</v>
      </c>
      <c r="L93" s="119" t="s">
        <v>62</v>
      </c>
      <c r="M93" s="136">
        <v>96114</v>
      </c>
      <c r="N93" s="233"/>
    </row>
    <row r="94" spans="2:15" s="10" customFormat="1" ht="45" x14ac:dyDescent="0.3">
      <c r="B94" s="186"/>
      <c r="C94" s="156"/>
      <c r="D94" s="222" t="s">
        <v>126</v>
      </c>
      <c r="E94" s="126" t="s">
        <v>6</v>
      </c>
      <c r="F94" s="134">
        <v>91.49</v>
      </c>
      <c r="G94" s="126">
        <v>112.5</v>
      </c>
      <c r="H94" s="137">
        <f>G94*F94</f>
        <v>10292.625</v>
      </c>
      <c r="I94" s="117">
        <f t="shared" si="11"/>
        <v>0.3</v>
      </c>
      <c r="J94" s="116">
        <f t="shared" si="12"/>
        <v>13380.4125</v>
      </c>
      <c r="K94" s="156"/>
      <c r="L94" s="221"/>
      <c r="M94" s="220"/>
      <c r="N94" s="236" t="s">
        <v>136</v>
      </c>
    </row>
    <row r="95" spans="2:15" s="10" customFormat="1" ht="45" x14ac:dyDescent="0.3">
      <c r="B95" s="186"/>
      <c r="C95" s="156"/>
      <c r="D95" s="223" t="s">
        <v>127</v>
      </c>
      <c r="E95" s="126" t="s">
        <v>6</v>
      </c>
      <c r="F95" s="134">
        <v>19.149999999999999</v>
      </c>
      <c r="G95" s="126">
        <v>112.5</v>
      </c>
      <c r="H95" s="137">
        <f>G95*F95</f>
        <v>2154.375</v>
      </c>
      <c r="I95" s="117">
        <f t="shared" si="11"/>
        <v>0.3</v>
      </c>
      <c r="J95" s="116">
        <f t="shared" si="12"/>
        <v>2800.6875</v>
      </c>
      <c r="K95" s="156"/>
      <c r="L95" s="221"/>
      <c r="M95" s="220"/>
      <c r="N95" s="233"/>
    </row>
    <row r="96" spans="2:15" s="10" customFormat="1" ht="45" x14ac:dyDescent="0.3">
      <c r="B96" s="186"/>
      <c r="C96" s="67"/>
      <c r="D96" s="133" t="s">
        <v>59</v>
      </c>
      <c r="E96" s="126" t="s">
        <v>7</v>
      </c>
      <c r="F96" s="134">
        <v>4</v>
      </c>
      <c r="G96" s="115">
        <v>670.05</v>
      </c>
      <c r="H96" s="115">
        <f>F96*G96</f>
        <v>2680.2</v>
      </c>
      <c r="I96" s="117">
        <f t="shared" si="11"/>
        <v>0.3</v>
      </c>
      <c r="J96" s="116">
        <f t="shared" si="12"/>
        <v>3484.2599999999998</v>
      </c>
      <c r="K96" s="118">
        <v>44190</v>
      </c>
      <c r="L96" s="119" t="s">
        <v>62</v>
      </c>
      <c r="M96" s="120">
        <v>90798</v>
      </c>
      <c r="N96" s="233"/>
    </row>
    <row r="97" spans="2:14" s="10" customFormat="1" ht="30" x14ac:dyDescent="0.3">
      <c r="B97" s="186"/>
      <c r="C97" s="67"/>
      <c r="D97" s="133" t="s">
        <v>60</v>
      </c>
      <c r="E97" s="126" t="s">
        <v>6</v>
      </c>
      <c r="F97" s="134">
        <v>2.6</v>
      </c>
      <c r="G97" s="115">
        <v>313.94</v>
      </c>
      <c r="H97" s="115">
        <f>F97*G97</f>
        <v>816.24400000000003</v>
      </c>
      <c r="I97" s="117">
        <f t="shared" si="11"/>
        <v>0.3</v>
      </c>
      <c r="J97" s="116">
        <f t="shared" si="12"/>
        <v>1061.1172000000001</v>
      </c>
      <c r="K97" s="118">
        <v>44188</v>
      </c>
      <c r="L97" s="119" t="s">
        <v>62</v>
      </c>
      <c r="M97" s="120">
        <v>100674</v>
      </c>
      <c r="N97" s="233"/>
    </row>
    <row r="98" spans="2:14" s="10" customFormat="1" ht="30" x14ac:dyDescent="0.3">
      <c r="B98" s="186"/>
      <c r="C98" s="67"/>
      <c r="D98" s="133" t="s">
        <v>61</v>
      </c>
      <c r="E98" s="126" t="s">
        <v>6</v>
      </c>
      <c r="F98" s="134">
        <v>1</v>
      </c>
      <c r="G98" s="115">
        <v>313.94</v>
      </c>
      <c r="H98" s="115">
        <f>F98*G98</f>
        <v>313.94</v>
      </c>
      <c r="I98" s="117">
        <f t="shared" si="11"/>
        <v>0.3</v>
      </c>
      <c r="J98" s="116">
        <f t="shared" si="12"/>
        <v>408.12200000000001</v>
      </c>
      <c r="K98" s="118">
        <v>44189</v>
      </c>
      <c r="L98" s="119" t="s">
        <v>62</v>
      </c>
      <c r="M98" s="120">
        <v>100674</v>
      </c>
      <c r="N98" s="233"/>
    </row>
    <row r="99" spans="2:14" s="10" customFormat="1" ht="15.6" x14ac:dyDescent="0.3">
      <c r="B99" s="186"/>
      <c r="C99" s="67"/>
      <c r="D99" s="52"/>
      <c r="E99" s="53"/>
      <c r="F99" s="54"/>
      <c r="G99" s="67"/>
      <c r="H99" s="70"/>
      <c r="I99" s="70"/>
      <c r="J99" s="70"/>
      <c r="K99" s="67"/>
      <c r="L99" s="67"/>
      <c r="M99" s="187"/>
      <c r="N99" s="233"/>
    </row>
    <row r="100" spans="2:14" s="10" customFormat="1" ht="15.6" x14ac:dyDescent="0.3">
      <c r="B100" s="184" t="s">
        <v>21</v>
      </c>
      <c r="C100" s="64"/>
      <c r="D100" s="157" t="s">
        <v>33</v>
      </c>
      <c r="E100" s="157"/>
      <c r="F100" s="65"/>
      <c r="G100" s="64"/>
      <c r="H100" s="66">
        <f>SUM(H102:H109)</f>
        <v>4683.4903999999997</v>
      </c>
      <c r="I100" s="66"/>
      <c r="J100" s="66">
        <f>SUM(J102:J109)</f>
        <v>6088.5375200000008</v>
      </c>
      <c r="K100" s="64"/>
      <c r="L100" s="64"/>
      <c r="M100" s="185"/>
      <c r="N100" s="233"/>
    </row>
    <row r="101" spans="2:14" s="23" customFormat="1" ht="15.6" x14ac:dyDescent="0.3">
      <c r="B101" s="186"/>
      <c r="C101" s="67"/>
      <c r="D101" s="68"/>
      <c r="E101" s="68"/>
      <c r="F101" s="69"/>
      <c r="G101" s="67"/>
      <c r="H101" s="70"/>
      <c r="I101" s="70"/>
      <c r="J101" s="70"/>
      <c r="K101" s="67"/>
      <c r="L101" s="67"/>
      <c r="M101" s="187"/>
      <c r="N101" s="233"/>
    </row>
    <row r="102" spans="2:14" s="10" customFormat="1" ht="30" x14ac:dyDescent="0.3">
      <c r="B102" s="186"/>
      <c r="C102" s="67"/>
      <c r="D102" s="121" t="s">
        <v>43</v>
      </c>
      <c r="E102" s="126" t="s">
        <v>6</v>
      </c>
      <c r="F102" s="134">
        <v>82.32</v>
      </c>
      <c r="G102" s="115">
        <v>2.37</v>
      </c>
      <c r="H102" s="135">
        <f t="shared" ref="H102:H107" si="13">F102*G102</f>
        <v>195.0984</v>
      </c>
      <c r="I102" s="117">
        <f t="shared" ref="I102:I108" si="14">$K$7</f>
        <v>0.3</v>
      </c>
      <c r="J102" s="116">
        <f t="shared" ref="J102:J107" si="15">H102*(1+I102)</f>
        <v>253.62792000000002</v>
      </c>
      <c r="K102" s="118">
        <v>44168</v>
      </c>
      <c r="L102" s="119" t="s">
        <v>62</v>
      </c>
      <c r="M102" s="120">
        <v>88485</v>
      </c>
      <c r="N102" s="233"/>
    </row>
    <row r="103" spans="2:14" s="10" customFormat="1" ht="30" x14ac:dyDescent="0.3">
      <c r="B103" s="186"/>
      <c r="C103" s="67"/>
      <c r="D103" s="121" t="s">
        <v>44</v>
      </c>
      <c r="E103" s="126" t="s">
        <v>6</v>
      </c>
      <c r="F103" s="134">
        <v>43.79</v>
      </c>
      <c r="G103" s="115">
        <v>2.77</v>
      </c>
      <c r="H103" s="135">
        <f t="shared" si="13"/>
        <v>121.2983</v>
      </c>
      <c r="I103" s="117">
        <f t="shared" si="14"/>
        <v>0.3</v>
      </c>
      <c r="J103" s="116">
        <f t="shared" si="15"/>
        <v>157.68779000000001</v>
      </c>
      <c r="K103" s="118">
        <v>44169</v>
      </c>
      <c r="L103" s="119" t="s">
        <v>62</v>
      </c>
      <c r="M103" s="120">
        <v>88484</v>
      </c>
      <c r="N103" s="233"/>
    </row>
    <row r="104" spans="2:14" s="10" customFormat="1" ht="30" x14ac:dyDescent="0.3">
      <c r="B104" s="186"/>
      <c r="C104" s="67"/>
      <c r="D104" s="121" t="s">
        <v>10</v>
      </c>
      <c r="E104" s="126" t="s">
        <v>6</v>
      </c>
      <c r="F104" s="134">
        <v>82.32</v>
      </c>
      <c r="G104" s="115">
        <v>14.64</v>
      </c>
      <c r="H104" s="135">
        <f t="shared" si="13"/>
        <v>1205.1648</v>
      </c>
      <c r="I104" s="117">
        <f t="shared" si="14"/>
        <v>0.3</v>
      </c>
      <c r="J104" s="116">
        <f t="shared" si="15"/>
        <v>1566.71424</v>
      </c>
      <c r="K104" s="118">
        <v>44170</v>
      </c>
      <c r="L104" s="119" t="s">
        <v>62</v>
      </c>
      <c r="M104" s="120">
        <v>88497</v>
      </c>
      <c r="N104" s="233"/>
    </row>
    <row r="105" spans="2:14" s="10" customFormat="1" ht="30" x14ac:dyDescent="0.3">
      <c r="B105" s="186"/>
      <c r="C105" s="67"/>
      <c r="D105" s="121" t="s">
        <v>45</v>
      </c>
      <c r="E105" s="126" t="s">
        <v>6</v>
      </c>
      <c r="F105" s="134">
        <v>43.79</v>
      </c>
      <c r="G105" s="115">
        <v>26.64</v>
      </c>
      <c r="H105" s="135">
        <f t="shared" si="13"/>
        <v>1166.5655999999999</v>
      </c>
      <c r="I105" s="117">
        <f t="shared" si="14"/>
        <v>0.3</v>
      </c>
      <c r="J105" s="116">
        <f t="shared" si="15"/>
        <v>1516.5352799999998</v>
      </c>
      <c r="K105" s="118">
        <v>44171</v>
      </c>
      <c r="L105" s="119" t="s">
        <v>62</v>
      </c>
      <c r="M105" s="120">
        <v>88496</v>
      </c>
      <c r="N105" s="233"/>
    </row>
    <row r="106" spans="2:14" s="10" customFormat="1" ht="30" x14ac:dyDescent="0.3">
      <c r="B106" s="186"/>
      <c r="C106" s="67"/>
      <c r="D106" s="121" t="s">
        <v>46</v>
      </c>
      <c r="E106" s="126" t="s">
        <v>6</v>
      </c>
      <c r="F106" s="134">
        <v>82.32</v>
      </c>
      <c r="G106" s="115">
        <v>13.02</v>
      </c>
      <c r="H106" s="135">
        <f t="shared" si="13"/>
        <v>1071.8063999999999</v>
      </c>
      <c r="I106" s="117">
        <f t="shared" si="14"/>
        <v>0.3</v>
      </c>
      <c r="J106" s="116">
        <f t="shared" si="15"/>
        <v>1393.3483200000001</v>
      </c>
      <c r="K106" s="118">
        <v>44172</v>
      </c>
      <c r="L106" s="119" t="s">
        <v>62</v>
      </c>
      <c r="M106" s="120">
        <v>88489</v>
      </c>
      <c r="N106" s="236" t="s">
        <v>137</v>
      </c>
    </row>
    <row r="107" spans="2:14" s="10" customFormat="1" ht="30" x14ac:dyDescent="0.3">
      <c r="B107" s="186"/>
      <c r="C107" s="67"/>
      <c r="D107" s="121" t="s">
        <v>47</v>
      </c>
      <c r="E107" s="126" t="s">
        <v>6</v>
      </c>
      <c r="F107" s="134">
        <v>43.79</v>
      </c>
      <c r="G107" s="115">
        <v>14.91</v>
      </c>
      <c r="H107" s="135">
        <f t="shared" si="13"/>
        <v>652.90890000000002</v>
      </c>
      <c r="I107" s="117">
        <f t="shared" si="14"/>
        <v>0.3</v>
      </c>
      <c r="J107" s="116">
        <f t="shared" si="15"/>
        <v>848.7815700000001</v>
      </c>
      <c r="K107" s="118">
        <v>44173</v>
      </c>
      <c r="L107" s="119" t="s">
        <v>62</v>
      </c>
      <c r="M107" s="120">
        <v>88488</v>
      </c>
      <c r="N107" s="236" t="s">
        <v>137</v>
      </c>
    </row>
    <row r="108" spans="2:14" s="10" customFormat="1" ht="30" x14ac:dyDescent="0.3">
      <c r="B108" s="186"/>
      <c r="C108" s="67"/>
      <c r="D108" s="121" t="s">
        <v>48</v>
      </c>
      <c r="E108" s="139" t="s">
        <v>6</v>
      </c>
      <c r="F108" s="134">
        <v>10.08</v>
      </c>
      <c r="G108" s="115">
        <v>26.85</v>
      </c>
      <c r="H108" s="135">
        <f>F108*G108</f>
        <v>270.64800000000002</v>
      </c>
      <c r="I108" s="117">
        <f t="shared" si="14"/>
        <v>0.3</v>
      </c>
      <c r="J108" s="116">
        <f>H108*(1+I108)</f>
        <v>351.84240000000005</v>
      </c>
      <c r="K108" s="118">
        <v>44174</v>
      </c>
      <c r="L108" s="119" t="s">
        <v>62</v>
      </c>
      <c r="M108" s="120" t="s">
        <v>49</v>
      </c>
      <c r="N108" s="236" t="s">
        <v>137</v>
      </c>
    </row>
    <row r="109" spans="2:14" s="10" customFormat="1" ht="15.6" x14ac:dyDescent="0.3">
      <c r="B109" s="186"/>
      <c r="C109" s="67"/>
      <c r="D109" s="52"/>
      <c r="E109" s="53"/>
      <c r="F109" s="54"/>
      <c r="G109" s="55"/>
      <c r="H109" s="55"/>
      <c r="I109" s="42"/>
      <c r="J109" s="40"/>
      <c r="K109" s="76"/>
      <c r="L109" s="71"/>
      <c r="M109" s="192"/>
      <c r="N109" s="233"/>
    </row>
    <row r="110" spans="2:14" s="10" customFormat="1" ht="15.6" outlineLevel="1" x14ac:dyDescent="0.3">
      <c r="B110" s="193" t="s">
        <v>122</v>
      </c>
      <c r="C110" s="77"/>
      <c r="D110" s="78" t="s">
        <v>73</v>
      </c>
      <c r="E110" s="78"/>
      <c r="F110" s="79"/>
      <c r="G110" s="77"/>
      <c r="H110" s="80">
        <f>SUM(H112:H113)</f>
        <v>104.25999999999999</v>
      </c>
      <c r="I110" s="81"/>
      <c r="J110" s="80">
        <f>SUM(J112:J113)</f>
        <v>135.53800000000001</v>
      </c>
      <c r="K110" s="77"/>
      <c r="L110" s="77"/>
      <c r="M110" s="194"/>
      <c r="N110" s="229"/>
    </row>
    <row r="111" spans="2:14" s="23" customFormat="1" ht="15.6" outlineLevel="1" x14ac:dyDescent="0.3">
      <c r="B111" s="186"/>
      <c r="C111" s="67"/>
      <c r="D111" s="167"/>
      <c r="E111" s="167"/>
      <c r="F111" s="168"/>
      <c r="G111" s="169"/>
      <c r="H111" s="170"/>
      <c r="I111" s="171"/>
      <c r="J111" s="170"/>
      <c r="K111" s="172"/>
      <c r="L111" s="169"/>
      <c r="M111" s="196"/>
      <c r="N111" s="236" t="s">
        <v>138</v>
      </c>
    </row>
    <row r="112" spans="2:14" s="10" customFormat="1" ht="15.6" outlineLevel="1" x14ac:dyDescent="0.3">
      <c r="B112" s="195"/>
      <c r="C112" s="67"/>
      <c r="D112" s="146" t="s">
        <v>74</v>
      </c>
      <c r="E112" s="153" t="s">
        <v>78</v>
      </c>
      <c r="F112" s="134">
        <v>10</v>
      </c>
      <c r="G112" s="137">
        <v>4.01</v>
      </c>
      <c r="H112" s="137">
        <f>G112*F112</f>
        <v>40.099999999999994</v>
      </c>
      <c r="I112" s="117">
        <f>$K$7</f>
        <v>0.3</v>
      </c>
      <c r="J112" s="116">
        <f>H112*(1+I112)</f>
        <v>52.129999999999995</v>
      </c>
      <c r="K112" s="118">
        <v>44184</v>
      </c>
      <c r="L112" s="119" t="s">
        <v>62</v>
      </c>
      <c r="M112" s="158">
        <v>99603</v>
      </c>
      <c r="N112" s="229"/>
    </row>
    <row r="113" spans="2:14" s="10" customFormat="1" ht="15.6" outlineLevel="1" x14ac:dyDescent="0.3">
      <c r="B113" s="195"/>
      <c r="C113" s="67"/>
      <c r="D113" s="146" t="s">
        <v>75</v>
      </c>
      <c r="E113" s="153" t="s">
        <v>78</v>
      </c>
      <c r="F113" s="134">
        <v>16</v>
      </c>
      <c r="G113" s="137">
        <v>4.01</v>
      </c>
      <c r="H113" s="137">
        <f>G113*F113</f>
        <v>64.16</v>
      </c>
      <c r="I113" s="117">
        <f>$K$7</f>
        <v>0.3</v>
      </c>
      <c r="J113" s="116">
        <f>H113*(1+I113)</f>
        <v>83.408000000000001</v>
      </c>
      <c r="K113" s="118">
        <v>44184</v>
      </c>
      <c r="L113" s="119" t="s">
        <v>62</v>
      </c>
      <c r="M113" s="158">
        <v>99603</v>
      </c>
      <c r="N113" s="229"/>
    </row>
    <row r="114" spans="2:14" s="17" customFormat="1" ht="15.6" outlineLevel="1" x14ac:dyDescent="0.3">
      <c r="B114" s="197"/>
      <c r="C114" s="82"/>
      <c r="D114" s="160"/>
      <c r="E114" s="155"/>
      <c r="F114" s="154"/>
      <c r="G114" s="161"/>
      <c r="H114" s="161"/>
      <c r="I114" s="162"/>
      <c r="J114" s="163"/>
      <c r="K114" s="173"/>
      <c r="L114" s="166"/>
      <c r="M114" s="198"/>
      <c r="N114" s="232"/>
    </row>
    <row r="115" spans="2:14" s="6" customFormat="1" ht="16.2" thickBot="1" x14ac:dyDescent="0.35">
      <c r="B115" s="199"/>
      <c r="C115" s="200"/>
      <c r="D115" s="201"/>
      <c r="E115" s="202"/>
      <c r="F115" s="203"/>
      <c r="G115" s="204"/>
      <c r="H115" s="204"/>
      <c r="I115" s="205"/>
      <c r="J115" s="204"/>
      <c r="K115" s="206"/>
      <c r="L115" s="202"/>
      <c r="M115" s="207"/>
      <c r="N115" s="234"/>
    </row>
    <row r="116" spans="2:14" s="6" customFormat="1" x14ac:dyDescent="0.3">
      <c r="B116" s="7"/>
      <c r="C116" s="7"/>
      <c r="D116" s="8"/>
      <c r="E116" s="9"/>
      <c r="F116" s="25"/>
      <c r="G116" s="20"/>
      <c r="H116" s="20"/>
      <c r="I116" s="19"/>
      <c r="J116" s="20"/>
      <c r="K116" s="4"/>
      <c r="L116" s="9"/>
      <c r="M116" s="13"/>
      <c r="N116" s="234"/>
    </row>
    <row r="117" spans="2:14" s="6" customFormat="1" ht="15" thickBot="1" x14ac:dyDescent="0.35">
      <c r="B117" s="7"/>
      <c r="C117" s="7"/>
      <c r="D117" s="8"/>
      <c r="E117" s="9"/>
      <c r="F117" s="25"/>
      <c r="G117" s="20"/>
      <c r="H117" s="20"/>
      <c r="I117" s="19"/>
      <c r="J117" s="20"/>
      <c r="K117" s="4"/>
      <c r="L117" s="9"/>
      <c r="M117" s="13"/>
      <c r="N117" s="234"/>
    </row>
    <row r="118" spans="2:14" s="6" customFormat="1" ht="15.6" x14ac:dyDescent="0.3">
      <c r="B118" s="7"/>
      <c r="C118" s="7"/>
      <c r="D118" s="2"/>
      <c r="E118" s="1"/>
      <c r="F118" s="26"/>
      <c r="G118" s="21"/>
      <c r="H118" s="21"/>
      <c r="I118" s="22"/>
      <c r="J118" s="21"/>
      <c r="K118" s="481" t="s">
        <v>30</v>
      </c>
      <c r="L118" s="482"/>
      <c r="N118" s="234"/>
    </row>
    <row r="119" spans="2:14" ht="15.6" x14ac:dyDescent="0.3">
      <c r="K119" s="479" t="s">
        <v>55</v>
      </c>
      <c r="L119" s="480"/>
    </row>
    <row r="120" spans="2:14" ht="15" x14ac:dyDescent="0.25">
      <c r="K120" s="98" t="s">
        <v>29</v>
      </c>
      <c r="L120" s="99">
        <f>G6</f>
        <v>205528.12558500006</v>
      </c>
    </row>
    <row r="121" spans="2:14" ht="15.6" thickBot="1" x14ac:dyDescent="0.3">
      <c r="K121" s="100" t="s">
        <v>28</v>
      </c>
      <c r="L121" s="101">
        <f>G7</f>
        <v>267186.56326049985</v>
      </c>
    </row>
  </sheetData>
  <autoFilter ref="A13:O115"/>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CJ465"/>
  <sheetViews>
    <sheetView tabSelected="1" zoomScale="70" zoomScaleNormal="70" workbookViewId="0">
      <selection activeCell="N22" sqref="N22"/>
    </sheetView>
  </sheetViews>
  <sheetFormatPr defaultColWidth="11.44140625" defaultRowHeight="15.6" x14ac:dyDescent="0.3"/>
  <cols>
    <col min="1" max="1" width="2.6640625" style="302" customWidth="1"/>
    <col min="2" max="2" width="8.88671875" style="319" customWidth="1"/>
    <col min="3" max="3" width="13" style="319" customWidth="1"/>
    <col min="4" max="4" width="59.109375" style="302" customWidth="1"/>
    <col min="5" max="5" width="12.109375" style="319" customWidth="1"/>
    <col min="6" max="6" width="16" style="320" bestFit="1" customWidth="1"/>
    <col min="7" max="7" width="22.109375" style="320" customWidth="1"/>
    <col min="8" max="8" width="17.44140625" style="320" customWidth="1"/>
    <col min="9" max="9" width="20.44140625" style="321" customWidth="1"/>
    <col min="10" max="10" width="21.88671875" style="321" customWidth="1"/>
    <col min="11" max="11" width="22.33203125" style="321" bestFit="1" customWidth="1"/>
    <col min="12" max="12" width="29.33203125" style="321" customWidth="1"/>
    <col min="13" max="13" width="10.109375" style="322" customWidth="1"/>
    <col min="14" max="14" width="25.6640625" style="321" customWidth="1"/>
    <col min="15" max="15" width="19.33203125" style="324" bestFit="1" customWidth="1"/>
    <col min="16" max="16" width="31.109375" style="325" customWidth="1"/>
    <col min="17" max="17" width="18.33203125" style="323" customWidth="1"/>
    <col min="18" max="18" width="45.6640625" style="451" customWidth="1"/>
    <col min="19" max="19" width="45.6640625" style="439" customWidth="1"/>
    <col min="20" max="20" width="14.5546875" style="439" bestFit="1" customWidth="1"/>
    <col min="21" max="88" width="11.44140625" style="439"/>
    <col min="89" max="16384" width="11.44140625" style="302"/>
  </cols>
  <sheetData>
    <row r="1" spans="1:88" ht="16.2" thickBot="1" x14ac:dyDescent="0.35"/>
    <row r="2" spans="1:88" s="243" customFormat="1" ht="35.25" customHeight="1" thickBot="1" x14ac:dyDescent="0.35">
      <c r="B2" s="499" t="s">
        <v>367</v>
      </c>
      <c r="C2" s="500"/>
      <c r="D2" s="500"/>
      <c r="E2" s="500"/>
      <c r="F2" s="500"/>
      <c r="G2" s="500"/>
      <c r="H2" s="500"/>
      <c r="I2" s="500"/>
      <c r="J2" s="500"/>
      <c r="K2" s="500"/>
      <c r="L2" s="500"/>
      <c r="M2" s="500"/>
      <c r="N2" s="500"/>
      <c r="O2" s="500"/>
      <c r="P2" s="500"/>
      <c r="Q2" s="501"/>
      <c r="R2" s="444"/>
      <c r="S2" s="405"/>
      <c r="T2" s="453"/>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c r="BO2" s="405"/>
      <c r="BP2" s="405"/>
      <c r="BQ2" s="405"/>
      <c r="BR2" s="405"/>
      <c r="BS2" s="405"/>
      <c r="BT2" s="405"/>
      <c r="BU2" s="405"/>
      <c r="BV2" s="405"/>
      <c r="BW2" s="405"/>
      <c r="BX2" s="405"/>
      <c r="BY2" s="405"/>
      <c r="BZ2" s="405"/>
      <c r="CA2" s="405"/>
      <c r="CB2" s="405"/>
      <c r="CC2" s="405"/>
      <c r="CD2" s="405"/>
      <c r="CE2" s="405"/>
      <c r="CF2" s="405"/>
      <c r="CG2" s="405"/>
      <c r="CH2" s="405"/>
      <c r="CI2" s="405"/>
      <c r="CJ2" s="405"/>
    </row>
    <row r="3" spans="1:88" s="243" customFormat="1" ht="18.75" customHeight="1" x14ac:dyDescent="0.3">
      <c r="B3" s="410"/>
      <c r="C3" s="401"/>
      <c r="D3" s="401"/>
      <c r="E3" s="401"/>
      <c r="F3" s="401"/>
      <c r="G3" s="403"/>
      <c r="H3" s="403"/>
      <c r="I3" s="403"/>
      <c r="J3" s="403"/>
      <c r="K3" s="403"/>
      <c r="L3" s="403"/>
      <c r="M3" s="403"/>
      <c r="N3" s="410"/>
      <c r="O3" s="401"/>
      <c r="P3" s="401"/>
      <c r="Q3" s="473"/>
      <c r="R3" s="444"/>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c r="AQ3" s="405"/>
      <c r="AR3" s="405"/>
      <c r="AS3" s="405"/>
      <c r="AT3" s="405"/>
      <c r="AU3" s="405"/>
      <c r="AV3" s="405"/>
      <c r="AW3" s="405"/>
      <c r="AX3" s="405"/>
      <c r="AY3" s="405"/>
      <c r="AZ3" s="405"/>
      <c r="BA3" s="405"/>
      <c r="BB3" s="405"/>
      <c r="BC3" s="405"/>
      <c r="BD3" s="405"/>
      <c r="BE3" s="405"/>
      <c r="BF3" s="405"/>
      <c r="BG3" s="405"/>
      <c r="BH3" s="405"/>
      <c r="BI3" s="405"/>
      <c r="BJ3" s="405"/>
      <c r="BK3" s="405"/>
      <c r="BL3" s="405"/>
      <c r="BM3" s="405"/>
      <c r="BN3" s="405"/>
      <c r="BO3" s="405"/>
      <c r="BP3" s="405"/>
      <c r="BQ3" s="405"/>
      <c r="BR3" s="405"/>
      <c r="BS3" s="405"/>
      <c r="BT3" s="405"/>
      <c r="BU3" s="405"/>
      <c r="BV3" s="405"/>
      <c r="BW3" s="405"/>
      <c r="BX3" s="405"/>
      <c r="BY3" s="405"/>
      <c r="BZ3" s="405"/>
      <c r="CA3" s="405"/>
      <c r="CB3" s="405"/>
      <c r="CC3" s="405"/>
      <c r="CD3" s="405"/>
      <c r="CE3" s="405"/>
      <c r="CF3" s="405"/>
      <c r="CG3" s="405"/>
      <c r="CH3" s="405"/>
      <c r="CI3" s="405"/>
      <c r="CJ3" s="405"/>
    </row>
    <row r="4" spans="1:88" s="238" customFormat="1" x14ac:dyDescent="0.3">
      <c r="B4" s="423"/>
      <c r="C4" s="424"/>
      <c r="D4" s="402"/>
      <c r="E4" s="402"/>
      <c r="F4" s="402"/>
      <c r="G4" s="404"/>
      <c r="H4" s="404"/>
      <c r="I4" s="425"/>
      <c r="J4" s="425"/>
      <c r="K4" s="425"/>
      <c r="L4" s="425"/>
      <c r="M4" s="404"/>
      <c r="N4" s="468"/>
      <c r="O4" s="402"/>
      <c r="P4" s="402"/>
      <c r="Q4" s="426"/>
      <c r="R4" s="454"/>
      <c r="S4" s="409"/>
      <c r="T4" s="409"/>
      <c r="U4" s="409"/>
      <c r="V4" s="409"/>
      <c r="W4" s="409"/>
      <c r="X4" s="409"/>
      <c r="Y4" s="409"/>
      <c r="Z4" s="409"/>
      <c r="AA4" s="409"/>
      <c r="AB4" s="409"/>
      <c r="AC4" s="409"/>
      <c r="AD4" s="409"/>
      <c r="AE4" s="409"/>
      <c r="AF4" s="409"/>
      <c r="AG4" s="409"/>
      <c r="AH4" s="409"/>
      <c r="AI4" s="409"/>
      <c r="AJ4" s="409"/>
      <c r="AK4" s="409"/>
      <c r="AL4" s="409"/>
      <c r="AM4" s="409"/>
      <c r="AN4" s="409"/>
      <c r="AO4" s="409"/>
      <c r="AP4" s="409"/>
      <c r="AQ4" s="409"/>
      <c r="AR4" s="409"/>
      <c r="AS4" s="409"/>
      <c r="AT4" s="409"/>
      <c r="AU4" s="409"/>
      <c r="AV4" s="409"/>
      <c r="AW4" s="409"/>
      <c r="AX4" s="409"/>
      <c r="AY4" s="409"/>
      <c r="AZ4" s="409"/>
      <c r="BA4" s="409"/>
      <c r="BB4" s="409"/>
      <c r="BC4" s="409"/>
      <c r="BD4" s="409"/>
      <c r="BE4" s="409"/>
      <c r="BF4" s="409"/>
      <c r="BG4" s="409"/>
      <c r="BH4" s="409"/>
      <c r="BI4" s="409"/>
      <c r="BJ4" s="409"/>
      <c r="BK4" s="409"/>
      <c r="BL4" s="409"/>
      <c r="BM4" s="409"/>
      <c r="BN4" s="409"/>
      <c r="BO4" s="409"/>
      <c r="BP4" s="409"/>
      <c r="BQ4" s="409"/>
      <c r="BR4" s="409"/>
      <c r="BS4" s="409"/>
      <c r="BT4" s="409"/>
      <c r="BU4" s="409"/>
      <c r="BV4" s="409"/>
      <c r="BW4" s="409"/>
      <c r="BX4" s="409"/>
      <c r="BY4" s="409"/>
      <c r="BZ4" s="409"/>
      <c r="CA4" s="409"/>
      <c r="CB4" s="409"/>
      <c r="CC4" s="409"/>
      <c r="CD4" s="409"/>
      <c r="CE4" s="409"/>
      <c r="CF4" s="409"/>
      <c r="CG4" s="409"/>
      <c r="CH4" s="409"/>
      <c r="CI4" s="409"/>
      <c r="CJ4" s="409"/>
    </row>
    <row r="5" spans="1:88" s="243" customFormat="1" x14ac:dyDescent="0.3">
      <c r="B5" s="423"/>
      <c r="C5" s="424"/>
      <c r="D5" s="239" t="s">
        <v>366</v>
      </c>
      <c r="E5" s="240"/>
      <c r="G5" s="405"/>
      <c r="H5" s="405"/>
      <c r="I5" s="425"/>
      <c r="J5" s="425"/>
      <c r="K5" s="425"/>
      <c r="L5" s="425"/>
      <c r="M5" s="404"/>
      <c r="N5" s="469" t="s">
        <v>24</v>
      </c>
      <c r="O5" s="242">
        <v>44501</v>
      </c>
      <c r="P5" s="411" t="s">
        <v>23</v>
      </c>
      <c r="Q5" s="412">
        <v>44220</v>
      </c>
      <c r="R5" s="455"/>
      <c r="S5" s="405"/>
      <c r="T5" s="405"/>
      <c r="U5" s="405"/>
      <c r="V5" s="405"/>
      <c r="W5" s="405"/>
      <c r="X5" s="405"/>
      <c r="Y5" s="405"/>
      <c r="Z5" s="405"/>
      <c r="AA5" s="405"/>
      <c r="AB5" s="405"/>
      <c r="AC5" s="405"/>
      <c r="AD5" s="405"/>
      <c r="AE5" s="405"/>
      <c r="AF5" s="405"/>
      <c r="AG5" s="405"/>
      <c r="AH5" s="405"/>
      <c r="AI5" s="405"/>
      <c r="AJ5" s="405"/>
      <c r="AK5" s="405"/>
      <c r="AL5" s="405"/>
      <c r="AM5" s="405"/>
      <c r="AN5" s="405"/>
      <c r="AO5" s="405"/>
      <c r="AP5" s="405"/>
      <c r="AQ5" s="405"/>
      <c r="AR5" s="405"/>
      <c r="AS5" s="405"/>
      <c r="AT5" s="405"/>
      <c r="AU5" s="405"/>
      <c r="AV5" s="405"/>
      <c r="AW5" s="405"/>
      <c r="AX5" s="405"/>
      <c r="AY5" s="405"/>
      <c r="AZ5" s="405"/>
      <c r="BA5" s="405"/>
      <c r="BB5" s="405"/>
      <c r="BC5" s="405"/>
      <c r="BD5" s="405"/>
      <c r="BE5" s="405"/>
      <c r="BF5" s="405"/>
      <c r="BG5" s="405"/>
      <c r="BH5" s="405"/>
      <c r="BI5" s="405"/>
      <c r="BJ5" s="405"/>
      <c r="BK5" s="405"/>
      <c r="BL5" s="405"/>
      <c r="BM5" s="405"/>
      <c r="BN5" s="405"/>
      <c r="BO5" s="405"/>
      <c r="BP5" s="405"/>
      <c r="BQ5" s="405"/>
      <c r="BR5" s="405"/>
      <c r="BS5" s="405"/>
      <c r="BT5" s="405"/>
      <c r="BU5" s="405"/>
      <c r="BV5" s="405"/>
      <c r="BW5" s="405"/>
      <c r="BX5" s="405"/>
      <c r="BY5" s="405"/>
      <c r="BZ5" s="405"/>
      <c r="CA5" s="405"/>
      <c r="CB5" s="405"/>
      <c r="CC5" s="405"/>
      <c r="CD5" s="405"/>
      <c r="CE5" s="405"/>
      <c r="CF5" s="405"/>
      <c r="CG5" s="405"/>
      <c r="CH5" s="405"/>
      <c r="CI5" s="405"/>
      <c r="CJ5" s="405"/>
    </row>
    <row r="6" spans="1:88" s="243" customFormat="1" x14ac:dyDescent="0.3">
      <c r="B6" s="413"/>
      <c r="C6" s="396"/>
      <c r="D6" s="239" t="s">
        <v>304</v>
      </c>
      <c r="G6" s="405"/>
      <c r="H6" s="405"/>
      <c r="I6" s="406"/>
      <c r="J6" s="406"/>
      <c r="K6" s="406"/>
      <c r="L6" s="407"/>
      <c r="M6" s="404"/>
      <c r="N6" s="469" t="s">
        <v>32</v>
      </c>
      <c r="O6" s="244">
        <v>0.22081274931637518</v>
      </c>
      <c r="P6" s="241"/>
      <c r="Q6" s="414"/>
      <c r="R6" s="456"/>
      <c r="S6" s="457"/>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405"/>
      <c r="BB6" s="405"/>
      <c r="BC6" s="405"/>
      <c r="BD6" s="405"/>
      <c r="BE6" s="405"/>
      <c r="BF6" s="405"/>
      <c r="BG6" s="405"/>
      <c r="BH6" s="405"/>
      <c r="BI6" s="405"/>
      <c r="BJ6" s="405"/>
      <c r="BK6" s="405"/>
      <c r="BL6" s="405"/>
      <c r="BM6" s="405"/>
      <c r="BN6" s="405"/>
      <c r="BO6" s="405"/>
      <c r="BP6" s="405"/>
      <c r="BQ6" s="405"/>
      <c r="BR6" s="405"/>
      <c r="BS6" s="405"/>
      <c r="BT6" s="405"/>
      <c r="BU6" s="405"/>
      <c r="BV6" s="405"/>
      <c r="BW6" s="405"/>
      <c r="BX6" s="405"/>
      <c r="BY6" s="405"/>
      <c r="BZ6" s="405"/>
      <c r="CA6" s="405"/>
      <c r="CB6" s="405"/>
      <c r="CC6" s="405"/>
      <c r="CD6" s="405"/>
      <c r="CE6" s="405"/>
      <c r="CF6" s="405"/>
      <c r="CG6" s="405"/>
      <c r="CH6" s="405"/>
      <c r="CI6" s="405"/>
      <c r="CJ6" s="405"/>
    </row>
    <row r="7" spans="1:88" s="243" customFormat="1" x14ac:dyDescent="0.3">
      <c r="B7" s="413"/>
      <c r="C7" s="396"/>
      <c r="D7" s="239" t="s">
        <v>54</v>
      </c>
      <c r="G7" s="405"/>
      <c r="H7" s="405"/>
      <c r="I7" s="406"/>
      <c r="J7" s="406"/>
      <c r="K7" s="406"/>
      <c r="L7" s="408"/>
      <c r="M7" s="404"/>
      <c r="N7" s="470" t="s">
        <v>348</v>
      </c>
      <c r="O7" s="477">
        <v>0.18127087687122434</v>
      </c>
      <c r="P7" s="415" t="s">
        <v>364</v>
      </c>
      <c r="Q7" s="416"/>
      <c r="R7" s="456"/>
      <c r="S7" s="457"/>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5"/>
      <c r="AZ7" s="405"/>
      <c r="BA7" s="405"/>
      <c r="BB7" s="405"/>
      <c r="BC7" s="405"/>
      <c r="BD7" s="405"/>
      <c r="BE7" s="405"/>
      <c r="BF7" s="405"/>
      <c r="BG7" s="405"/>
      <c r="BH7" s="405"/>
      <c r="BI7" s="405"/>
      <c r="BJ7" s="405"/>
      <c r="BK7" s="405"/>
      <c r="BL7" s="405"/>
      <c r="BM7" s="405"/>
      <c r="BN7" s="405"/>
      <c r="BO7" s="405"/>
      <c r="BP7" s="405"/>
      <c r="BQ7" s="405"/>
      <c r="BR7" s="405"/>
      <c r="BS7" s="405"/>
      <c r="BT7" s="405"/>
      <c r="BU7" s="405"/>
      <c r="BV7" s="405"/>
      <c r="BW7" s="405"/>
      <c r="BX7" s="405"/>
      <c r="BY7" s="405"/>
      <c r="BZ7" s="405"/>
      <c r="CA7" s="405"/>
      <c r="CB7" s="405"/>
      <c r="CC7" s="405"/>
      <c r="CD7" s="405"/>
      <c r="CE7" s="405"/>
      <c r="CF7" s="405"/>
      <c r="CG7" s="405"/>
      <c r="CH7" s="405"/>
      <c r="CI7" s="405"/>
      <c r="CJ7" s="405"/>
    </row>
    <row r="8" spans="1:88" ht="16.2" thickBot="1" x14ac:dyDescent="0.35">
      <c r="A8" s="301"/>
      <c r="B8" s="427"/>
      <c r="C8" s="428"/>
      <c r="D8" s="417"/>
      <c r="E8" s="418"/>
      <c r="F8" s="418"/>
      <c r="G8" s="419"/>
      <c r="H8" s="419"/>
      <c r="I8" s="419"/>
      <c r="J8" s="419"/>
      <c r="K8" s="419"/>
      <c r="L8" s="420"/>
      <c r="M8" s="421"/>
      <c r="N8" s="471"/>
      <c r="O8" s="417"/>
      <c r="P8" s="417"/>
      <c r="Q8" s="422"/>
    </row>
    <row r="9" spans="1:88" ht="21" customHeight="1" thickBot="1" x14ac:dyDescent="0.35">
      <c r="A9" s="301"/>
      <c r="B9" s="496" t="s">
        <v>365</v>
      </c>
      <c r="C9" s="497"/>
      <c r="D9" s="497"/>
      <c r="E9" s="497"/>
      <c r="F9" s="497"/>
      <c r="G9" s="497"/>
      <c r="H9" s="497"/>
      <c r="I9" s="497"/>
      <c r="J9" s="497"/>
      <c r="K9" s="497"/>
      <c r="L9" s="497"/>
      <c r="M9" s="497"/>
      <c r="N9" s="497"/>
      <c r="O9" s="497"/>
      <c r="P9" s="497"/>
      <c r="Q9" s="498"/>
    </row>
    <row r="10" spans="1:88" ht="21" x14ac:dyDescent="0.3">
      <c r="A10" s="301"/>
      <c r="B10" s="474" t="s">
        <v>200</v>
      </c>
      <c r="C10" s="475"/>
      <c r="D10" s="475"/>
      <c r="E10" s="475"/>
      <c r="F10" s="475"/>
      <c r="G10" s="475"/>
      <c r="H10" s="475"/>
      <c r="I10" s="475"/>
      <c r="J10" s="475"/>
      <c r="K10" s="475"/>
      <c r="L10" s="475"/>
      <c r="M10" s="475"/>
      <c r="N10" s="475"/>
      <c r="O10" s="475"/>
      <c r="P10" s="475"/>
      <c r="Q10" s="476"/>
      <c r="R10" s="458"/>
    </row>
    <row r="11" spans="1:88" ht="12" customHeight="1" x14ac:dyDescent="0.3">
      <c r="B11" s="303"/>
      <c r="C11" s="304"/>
      <c r="D11" s="304"/>
      <c r="E11" s="304"/>
      <c r="F11" s="305"/>
      <c r="G11" s="393" t="s">
        <v>198</v>
      </c>
      <c r="H11" s="394"/>
      <c r="I11" s="395"/>
      <c r="J11" s="393" t="s">
        <v>198</v>
      </c>
      <c r="K11" s="394"/>
      <c r="L11" s="395"/>
      <c r="M11" s="304"/>
      <c r="N11" s="306" t="s">
        <v>27</v>
      </c>
      <c r="O11" s="397" t="s">
        <v>3</v>
      </c>
      <c r="P11" s="397"/>
      <c r="Q11" s="398"/>
      <c r="R11" s="458"/>
    </row>
    <row r="12" spans="1:88" ht="24.75" customHeight="1" x14ac:dyDescent="0.3">
      <c r="B12" s="307" t="s">
        <v>0</v>
      </c>
      <c r="C12" s="308" t="s">
        <v>31</v>
      </c>
      <c r="D12" s="309" t="s">
        <v>1</v>
      </c>
      <c r="E12" s="310" t="s">
        <v>5</v>
      </c>
      <c r="F12" s="311" t="s">
        <v>26</v>
      </c>
      <c r="G12" s="311" t="s">
        <v>196</v>
      </c>
      <c r="H12" s="311" t="s">
        <v>197</v>
      </c>
      <c r="I12" s="312" t="s">
        <v>199</v>
      </c>
      <c r="J12" s="311" t="s">
        <v>196</v>
      </c>
      <c r="K12" s="311" t="s">
        <v>197</v>
      </c>
      <c r="L12" s="312" t="s">
        <v>154</v>
      </c>
      <c r="M12" s="313" t="s">
        <v>11</v>
      </c>
      <c r="N12" s="312" t="s">
        <v>25</v>
      </c>
      <c r="O12" s="314" t="s">
        <v>4</v>
      </c>
      <c r="P12" s="399" t="s">
        <v>22</v>
      </c>
      <c r="Q12" s="400"/>
      <c r="R12" s="458"/>
    </row>
    <row r="13" spans="1:88" ht="16.2" thickBot="1" x14ac:dyDescent="0.35">
      <c r="B13" s="349"/>
      <c r="C13" s="350"/>
      <c r="D13" s="351"/>
      <c r="E13" s="352"/>
      <c r="F13" s="353"/>
      <c r="G13" s="353"/>
      <c r="H13" s="353"/>
      <c r="I13" s="354"/>
      <c r="J13" s="353"/>
      <c r="K13" s="353"/>
      <c r="L13" s="354"/>
      <c r="M13" s="355"/>
      <c r="N13" s="354"/>
      <c r="O13" s="356"/>
      <c r="P13" s="357"/>
      <c r="Q13" s="358"/>
      <c r="R13" s="458"/>
    </row>
    <row r="14" spans="1:88" s="315" customFormat="1" x14ac:dyDescent="0.3">
      <c r="B14" s="359" t="s">
        <v>15</v>
      </c>
      <c r="C14" s="360"/>
      <c r="D14" s="361" t="s">
        <v>224</v>
      </c>
      <c r="E14" s="361"/>
      <c r="F14" s="362"/>
      <c r="G14" s="362"/>
      <c r="H14" s="362"/>
      <c r="I14" s="360"/>
      <c r="J14" s="363">
        <v>14348.970000000001</v>
      </c>
      <c r="K14" s="363">
        <v>55614.140000000007</v>
      </c>
      <c r="L14" s="363">
        <v>69963.110000000015</v>
      </c>
      <c r="M14" s="364"/>
      <c r="N14" s="363">
        <v>85411.856669823988</v>
      </c>
      <c r="O14" s="361"/>
      <c r="P14" s="361"/>
      <c r="Q14" s="365"/>
      <c r="R14" s="458"/>
      <c r="S14" s="459"/>
      <c r="T14" s="459"/>
      <c r="U14" s="459"/>
      <c r="V14" s="459"/>
      <c r="W14" s="459"/>
      <c r="X14" s="459"/>
      <c r="Y14" s="459"/>
      <c r="Z14" s="459"/>
      <c r="AA14" s="459"/>
      <c r="AB14" s="459"/>
      <c r="AC14" s="459"/>
      <c r="AD14" s="459"/>
      <c r="AE14" s="459"/>
      <c r="AF14" s="459"/>
      <c r="AG14" s="459"/>
      <c r="AH14" s="459"/>
      <c r="AI14" s="459"/>
      <c r="AJ14" s="459"/>
      <c r="AK14" s="459"/>
      <c r="AL14" s="459"/>
      <c r="AM14" s="459"/>
      <c r="AN14" s="459"/>
      <c r="AO14" s="459"/>
      <c r="AP14" s="459"/>
      <c r="AQ14" s="459"/>
      <c r="AR14" s="459"/>
      <c r="AS14" s="459"/>
      <c r="AT14" s="459"/>
      <c r="AU14" s="459"/>
      <c r="AV14" s="459"/>
      <c r="AW14" s="459"/>
      <c r="AX14" s="459"/>
      <c r="AY14" s="459"/>
      <c r="AZ14" s="459"/>
      <c r="BA14" s="459"/>
      <c r="BB14" s="459"/>
      <c r="BC14" s="459"/>
      <c r="BD14" s="459"/>
      <c r="BE14" s="459"/>
      <c r="BF14" s="459"/>
      <c r="BG14" s="459"/>
      <c r="BH14" s="459"/>
      <c r="BI14" s="459"/>
      <c r="BJ14" s="459"/>
      <c r="BK14" s="459"/>
      <c r="BL14" s="459"/>
      <c r="BM14" s="459"/>
      <c r="BN14" s="459"/>
      <c r="BO14" s="459"/>
      <c r="BP14" s="459"/>
      <c r="BQ14" s="459"/>
      <c r="BR14" s="459"/>
      <c r="BS14" s="459"/>
      <c r="BT14" s="459"/>
      <c r="BU14" s="459"/>
      <c r="BV14" s="459"/>
      <c r="BW14" s="459"/>
      <c r="BX14" s="459"/>
      <c r="BY14" s="459"/>
      <c r="BZ14" s="459"/>
      <c r="CA14" s="459"/>
      <c r="CB14" s="459"/>
      <c r="CC14" s="459"/>
      <c r="CD14" s="459"/>
      <c r="CE14" s="459"/>
      <c r="CF14" s="459"/>
      <c r="CG14" s="459"/>
      <c r="CH14" s="459"/>
      <c r="CI14" s="459"/>
      <c r="CJ14" s="459"/>
    </row>
    <row r="15" spans="1:88" s="315" customFormat="1" x14ac:dyDescent="0.3">
      <c r="B15" s="250"/>
      <c r="C15" s="251"/>
      <c r="D15" s="366"/>
      <c r="E15" s="367"/>
      <c r="F15" s="266"/>
      <c r="G15" s="341"/>
      <c r="H15" s="341"/>
      <c r="I15" s="341"/>
      <c r="J15" s="341"/>
      <c r="K15" s="341"/>
      <c r="L15" s="341"/>
      <c r="M15" s="267"/>
      <c r="N15" s="368"/>
      <c r="O15" s="369"/>
      <c r="P15" s="370"/>
      <c r="Q15" s="256"/>
      <c r="R15" s="458"/>
      <c r="S15" s="459"/>
      <c r="T15" s="459"/>
      <c r="U15" s="459"/>
      <c r="V15" s="459"/>
      <c r="W15" s="459"/>
      <c r="X15" s="459"/>
      <c r="Y15" s="459"/>
      <c r="Z15" s="459"/>
      <c r="AA15" s="459"/>
      <c r="AB15" s="459"/>
      <c r="AC15" s="459"/>
      <c r="AD15" s="459"/>
      <c r="AE15" s="459"/>
      <c r="AF15" s="459"/>
      <c r="AG15" s="459"/>
      <c r="AH15" s="459"/>
      <c r="AI15" s="459"/>
      <c r="AJ15" s="459"/>
      <c r="AK15" s="459"/>
      <c r="AL15" s="459"/>
      <c r="AM15" s="459"/>
      <c r="AN15" s="459"/>
      <c r="AO15" s="459"/>
      <c r="AP15" s="459"/>
      <c r="AQ15" s="459"/>
      <c r="AR15" s="459"/>
      <c r="AS15" s="459"/>
      <c r="AT15" s="459"/>
      <c r="AU15" s="459"/>
      <c r="AV15" s="459"/>
      <c r="AW15" s="459"/>
      <c r="AX15" s="459"/>
      <c r="AY15" s="459"/>
      <c r="AZ15" s="459"/>
      <c r="BA15" s="459"/>
      <c r="BB15" s="459"/>
      <c r="BC15" s="459"/>
      <c r="BD15" s="459"/>
      <c r="BE15" s="459"/>
      <c r="BF15" s="459"/>
      <c r="BG15" s="459"/>
      <c r="BH15" s="459"/>
      <c r="BI15" s="459"/>
      <c r="BJ15" s="459"/>
      <c r="BK15" s="459"/>
      <c r="BL15" s="459"/>
      <c r="BM15" s="459"/>
      <c r="BN15" s="459"/>
      <c r="BO15" s="459"/>
      <c r="BP15" s="459"/>
      <c r="BQ15" s="459"/>
      <c r="BR15" s="459"/>
      <c r="BS15" s="459"/>
      <c r="BT15" s="459"/>
      <c r="BU15" s="459"/>
      <c r="BV15" s="459"/>
      <c r="BW15" s="459"/>
      <c r="BX15" s="459"/>
      <c r="BY15" s="459"/>
      <c r="BZ15" s="459"/>
      <c r="CA15" s="459"/>
      <c r="CB15" s="459"/>
      <c r="CC15" s="459"/>
      <c r="CD15" s="459"/>
      <c r="CE15" s="459"/>
      <c r="CF15" s="459"/>
      <c r="CG15" s="459"/>
      <c r="CH15" s="459"/>
      <c r="CI15" s="459"/>
      <c r="CJ15" s="459"/>
    </row>
    <row r="16" spans="1:88" s="315" customFormat="1" x14ac:dyDescent="0.3">
      <c r="B16" s="250"/>
      <c r="C16" s="251" t="s">
        <v>209</v>
      </c>
      <c r="D16" s="371" t="s">
        <v>349</v>
      </c>
      <c r="E16" s="372" t="s">
        <v>363</v>
      </c>
      <c r="F16" s="268">
        <v>1</v>
      </c>
      <c r="G16" s="326">
        <v>233.94</v>
      </c>
      <c r="H16" s="326">
        <v>0</v>
      </c>
      <c r="I16" s="373">
        <v>233.94</v>
      </c>
      <c r="J16" s="326">
        <v>233.94</v>
      </c>
      <c r="K16" s="326">
        <v>0</v>
      </c>
      <c r="L16" s="373">
        <v>233.94</v>
      </c>
      <c r="M16" s="253">
        <v>0.22081274931637518</v>
      </c>
      <c r="N16" s="373">
        <v>285.59693457507279</v>
      </c>
      <c r="O16" s="374">
        <v>44531</v>
      </c>
      <c r="P16" s="376" t="s">
        <v>350</v>
      </c>
      <c r="Q16" s="256"/>
      <c r="R16" s="460"/>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459"/>
      <c r="BC16" s="459"/>
      <c r="BD16" s="459"/>
      <c r="BE16" s="459"/>
      <c r="BF16" s="459"/>
      <c r="BG16" s="459"/>
      <c r="BH16" s="459"/>
      <c r="BI16" s="459"/>
      <c r="BJ16" s="459"/>
      <c r="BK16" s="459"/>
      <c r="BL16" s="459"/>
      <c r="BM16" s="459"/>
      <c r="BN16" s="459"/>
      <c r="BO16" s="459"/>
      <c r="BP16" s="459"/>
      <c r="BQ16" s="459"/>
      <c r="BR16" s="459"/>
      <c r="BS16" s="459"/>
      <c r="BT16" s="459"/>
      <c r="BU16" s="459"/>
      <c r="BV16" s="459"/>
      <c r="BW16" s="459"/>
      <c r="BX16" s="459"/>
      <c r="BY16" s="459"/>
      <c r="BZ16" s="459"/>
      <c r="CA16" s="459"/>
      <c r="CB16" s="459"/>
      <c r="CC16" s="459"/>
      <c r="CD16" s="459"/>
      <c r="CE16" s="459"/>
      <c r="CF16" s="459"/>
      <c r="CG16" s="459"/>
      <c r="CH16" s="459"/>
      <c r="CI16" s="459"/>
      <c r="CJ16" s="459"/>
    </row>
    <row r="17" spans="2:88" s="315" customFormat="1" ht="46.8" x14ac:dyDescent="0.3">
      <c r="B17" s="250"/>
      <c r="C17" s="251" t="s">
        <v>210</v>
      </c>
      <c r="D17" s="371" t="s">
        <v>204</v>
      </c>
      <c r="E17" s="372" t="s">
        <v>201</v>
      </c>
      <c r="F17" s="268">
        <v>3</v>
      </c>
      <c r="G17" s="326">
        <v>600</v>
      </c>
      <c r="H17" s="326">
        <v>0</v>
      </c>
      <c r="I17" s="373">
        <v>600</v>
      </c>
      <c r="J17" s="326">
        <v>1800</v>
      </c>
      <c r="K17" s="326">
        <v>0</v>
      </c>
      <c r="L17" s="373">
        <v>1800</v>
      </c>
      <c r="M17" s="253">
        <v>0.22081274931637518</v>
      </c>
      <c r="N17" s="373">
        <v>2197.4629487694751</v>
      </c>
      <c r="O17" s="374">
        <v>44470</v>
      </c>
      <c r="P17" s="376" t="s">
        <v>272</v>
      </c>
      <c r="Q17" s="256"/>
      <c r="R17" s="460"/>
      <c r="S17" s="459"/>
      <c r="T17" s="459"/>
      <c r="U17" s="459"/>
      <c r="V17" s="459"/>
      <c r="W17" s="459"/>
      <c r="X17" s="459"/>
      <c r="Y17" s="459"/>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59"/>
      <c r="AW17" s="459"/>
      <c r="AX17" s="459"/>
      <c r="AY17" s="459"/>
      <c r="AZ17" s="459"/>
      <c r="BA17" s="459"/>
      <c r="BB17" s="459"/>
      <c r="BC17" s="459"/>
      <c r="BD17" s="459"/>
      <c r="BE17" s="459"/>
      <c r="BF17" s="459"/>
      <c r="BG17" s="459"/>
      <c r="BH17" s="459"/>
      <c r="BI17" s="459"/>
      <c r="BJ17" s="459"/>
      <c r="BK17" s="459"/>
      <c r="BL17" s="459"/>
      <c r="BM17" s="459"/>
      <c r="BN17" s="459"/>
      <c r="BO17" s="459"/>
      <c r="BP17" s="459"/>
      <c r="BQ17" s="459"/>
      <c r="BR17" s="459"/>
      <c r="BS17" s="459"/>
      <c r="BT17" s="459"/>
      <c r="BU17" s="459"/>
      <c r="BV17" s="459"/>
      <c r="BW17" s="459"/>
      <c r="BX17" s="459"/>
      <c r="BY17" s="459"/>
      <c r="BZ17" s="459"/>
      <c r="CA17" s="459"/>
      <c r="CB17" s="459"/>
      <c r="CC17" s="459"/>
      <c r="CD17" s="459"/>
      <c r="CE17" s="459"/>
      <c r="CF17" s="459"/>
      <c r="CG17" s="459"/>
      <c r="CH17" s="459"/>
      <c r="CI17" s="459"/>
      <c r="CJ17" s="459"/>
    </row>
    <row r="18" spans="2:88" s="315" customFormat="1" ht="46.8" x14ac:dyDescent="0.3">
      <c r="B18" s="250"/>
      <c r="C18" s="251" t="s">
        <v>211</v>
      </c>
      <c r="D18" s="371" t="s">
        <v>205</v>
      </c>
      <c r="E18" s="372" t="s">
        <v>201</v>
      </c>
      <c r="F18" s="268">
        <v>3</v>
      </c>
      <c r="G18" s="326">
        <v>681.25</v>
      </c>
      <c r="H18" s="326">
        <v>0</v>
      </c>
      <c r="I18" s="373">
        <v>681.25</v>
      </c>
      <c r="J18" s="326">
        <v>2043.75</v>
      </c>
      <c r="K18" s="326">
        <v>0</v>
      </c>
      <c r="L18" s="373">
        <v>2043.75</v>
      </c>
      <c r="M18" s="253">
        <v>0.22081274931637518</v>
      </c>
      <c r="N18" s="373">
        <v>2495.0360564153416</v>
      </c>
      <c r="O18" s="374">
        <v>44470</v>
      </c>
      <c r="P18" s="376" t="s">
        <v>272</v>
      </c>
      <c r="Q18" s="256"/>
      <c r="R18" s="458"/>
      <c r="S18" s="459"/>
      <c r="T18" s="459"/>
      <c r="U18" s="459"/>
      <c r="V18" s="459"/>
      <c r="W18" s="459"/>
      <c r="X18" s="459"/>
      <c r="Y18" s="459"/>
      <c r="Z18" s="459"/>
      <c r="AA18" s="459"/>
      <c r="AB18" s="459"/>
      <c r="AC18" s="459"/>
      <c r="AD18" s="459"/>
      <c r="AE18" s="459"/>
      <c r="AF18" s="459"/>
      <c r="AG18" s="459"/>
      <c r="AH18" s="459"/>
      <c r="AI18" s="459"/>
      <c r="AJ18" s="459"/>
      <c r="AK18" s="459"/>
      <c r="AL18" s="459"/>
      <c r="AM18" s="459"/>
      <c r="AN18" s="459"/>
      <c r="AO18" s="459"/>
      <c r="AP18" s="459"/>
      <c r="AQ18" s="459"/>
      <c r="AR18" s="459"/>
      <c r="AS18" s="459"/>
      <c r="AT18" s="459"/>
      <c r="AU18" s="459"/>
      <c r="AV18" s="459"/>
      <c r="AW18" s="459"/>
      <c r="AX18" s="459"/>
      <c r="AY18" s="459"/>
      <c r="AZ18" s="459"/>
      <c r="BA18" s="459"/>
      <c r="BB18" s="459"/>
      <c r="BC18" s="459"/>
      <c r="BD18" s="459"/>
      <c r="BE18" s="459"/>
      <c r="BF18" s="459"/>
      <c r="BG18" s="459"/>
      <c r="BH18" s="459"/>
      <c r="BI18" s="459"/>
      <c r="BJ18" s="459"/>
      <c r="BK18" s="459"/>
      <c r="BL18" s="459"/>
      <c r="BM18" s="459"/>
      <c r="BN18" s="459"/>
      <c r="BO18" s="459"/>
      <c r="BP18" s="459"/>
      <c r="BQ18" s="459"/>
      <c r="BR18" s="459"/>
      <c r="BS18" s="459"/>
      <c r="BT18" s="459"/>
      <c r="BU18" s="459"/>
      <c r="BV18" s="459"/>
      <c r="BW18" s="459"/>
      <c r="BX18" s="459"/>
      <c r="BY18" s="459"/>
      <c r="BZ18" s="459"/>
      <c r="CA18" s="459"/>
      <c r="CB18" s="459"/>
      <c r="CC18" s="459"/>
      <c r="CD18" s="459"/>
      <c r="CE18" s="459"/>
      <c r="CF18" s="459"/>
      <c r="CG18" s="459"/>
      <c r="CH18" s="459"/>
      <c r="CI18" s="459"/>
      <c r="CJ18" s="459"/>
    </row>
    <row r="19" spans="2:88" s="315" customFormat="1" ht="31.2" x14ac:dyDescent="0.3">
      <c r="B19" s="250"/>
      <c r="C19" s="251" t="s">
        <v>212</v>
      </c>
      <c r="D19" s="371" t="s">
        <v>312</v>
      </c>
      <c r="E19" s="372" t="s">
        <v>207</v>
      </c>
      <c r="F19" s="268">
        <v>4</v>
      </c>
      <c r="G19" s="326">
        <v>490</v>
      </c>
      <c r="H19" s="326">
        <v>0</v>
      </c>
      <c r="I19" s="373">
        <v>490</v>
      </c>
      <c r="J19" s="326">
        <v>1960</v>
      </c>
      <c r="K19" s="326">
        <v>0</v>
      </c>
      <c r="L19" s="373">
        <v>1960</v>
      </c>
      <c r="M19" s="253">
        <v>0.22081274931637518</v>
      </c>
      <c r="N19" s="373">
        <v>2392.7929886600955</v>
      </c>
      <c r="O19" s="374">
        <v>44531</v>
      </c>
      <c r="P19" s="376" t="s">
        <v>273</v>
      </c>
      <c r="Q19" s="256"/>
      <c r="R19" s="458"/>
      <c r="S19" s="459"/>
      <c r="T19" s="459"/>
      <c r="U19" s="459"/>
      <c r="V19" s="459"/>
      <c r="W19" s="459"/>
      <c r="X19" s="459"/>
      <c r="Y19" s="459"/>
      <c r="Z19" s="459"/>
      <c r="AA19" s="459"/>
      <c r="AB19" s="459"/>
      <c r="AC19" s="459"/>
      <c r="AD19" s="459"/>
      <c r="AE19" s="459"/>
      <c r="AF19" s="459"/>
      <c r="AG19" s="459"/>
      <c r="AH19" s="459"/>
      <c r="AI19" s="459"/>
      <c r="AJ19" s="459"/>
      <c r="AK19" s="459"/>
      <c r="AL19" s="459"/>
      <c r="AM19" s="459"/>
      <c r="AN19" s="459"/>
      <c r="AO19" s="459"/>
      <c r="AP19" s="459"/>
      <c r="AQ19" s="459"/>
      <c r="AR19" s="459"/>
      <c r="AS19" s="459"/>
      <c r="AT19" s="459"/>
      <c r="AU19" s="459"/>
      <c r="AV19" s="459"/>
      <c r="AW19" s="459"/>
      <c r="AX19" s="459"/>
      <c r="AY19" s="459"/>
      <c r="AZ19" s="459"/>
      <c r="BA19" s="459"/>
      <c r="BB19" s="459"/>
      <c r="BC19" s="459"/>
      <c r="BD19" s="459"/>
      <c r="BE19" s="459"/>
      <c r="BF19" s="459"/>
      <c r="BG19" s="459"/>
      <c r="BH19" s="459"/>
      <c r="BI19" s="459"/>
      <c r="BJ19" s="459"/>
      <c r="BK19" s="459"/>
      <c r="BL19" s="459"/>
      <c r="BM19" s="459"/>
      <c r="BN19" s="459"/>
      <c r="BO19" s="459"/>
      <c r="BP19" s="459"/>
      <c r="BQ19" s="459"/>
      <c r="BR19" s="459"/>
      <c r="BS19" s="459"/>
      <c r="BT19" s="459"/>
      <c r="BU19" s="459"/>
      <c r="BV19" s="459"/>
      <c r="BW19" s="459"/>
      <c r="BX19" s="459"/>
      <c r="BY19" s="459"/>
      <c r="BZ19" s="459"/>
      <c r="CA19" s="459"/>
      <c r="CB19" s="459"/>
      <c r="CC19" s="459"/>
      <c r="CD19" s="459"/>
      <c r="CE19" s="459"/>
      <c r="CF19" s="459"/>
      <c r="CG19" s="459"/>
      <c r="CH19" s="459"/>
      <c r="CI19" s="459"/>
      <c r="CJ19" s="459"/>
    </row>
    <row r="20" spans="2:88" s="315" customFormat="1" x14ac:dyDescent="0.3">
      <c r="B20" s="250"/>
      <c r="C20" s="251" t="s">
        <v>213</v>
      </c>
      <c r="D20" s="371" t="s">
        <v>351</v>
      </c>
      <c r="E20" s="372" t="s">
        <v>122</v>
      </c>
      <c r="F20" s="268">
        <v>8</v>
      </c>
      <c r="G20" s="326">
        <v>1.54</v>
      </c>
      <c r="H20" s="326">
        <v>105.6</v>
      </c>
      <c r="I20" s="373">
        <v>107.14</v>
      </c>
      <c r="J20" s="326">
        <v>12.32</v>
      </c>
      <c r="K20" s="326">
        <v>844.8</v>
      </c>
      <c r="L20" s="373">
        <v>857.12</v>
      </c>
      <c r="M20" s="253">
        <v>0.22081274931637518</v>
      </c>
      <c r="N20" s="373">
        <v>1046.3830236940514</v>
      </c>
      <c r="O20" s="374">
        <v>44470</v>
      </c>
      <c r="P20" s="376" t="s">
        <v>272</v>
      </c>
      <c r="Q20" s="256"/>
      <c r="R20" s="458"/>
      <c r="S20" s="459"/>
      <c r="T20" s="459"/>
      <c r="U20" s="459"/>
      <c r="V20" s="459"/>
      <c r="W20" s="459"/>
      <c r="X20" s="459"/>
      <c r="Y20" s="459"/>
      <c r="Z20" s="459"/>
      <c r="AA20" s="459"/>
      <c r="AB20" s="459"/>
      <c r="AC20" s="459"/>
      <c r="AD20" s="459"/>
      <c r="AE20" s="459"/>
      <c r="AF20" s="459"/>
      <c r="AG20" s="459"/>
      <c r="AH20" s="459"/>
      <c r="AI20" s="459"/>
      <c r="AJ20" s="459"/>
      <c r="AK20" s="459"/>
      <c r="AL20" s="459"/>
      <c r="AM20" s="459"/>
      <c r="AN20" s="459"/>
      <c r="AO20" s="459"/>
      <c r="AP20" s="459"/>
      <c r="AQ20" s="459"/>
      <c r="AR20" s="459"/>
      <c r="AS20" s="459"/>
      <c r="AT20" s="459"/>
      <c r="AU20" s="459"/>
      <c r="AV20" s="459"/>
      <c r="AW20" s="459"/>
      <c r="AX20" s="459"/>
      <c r="AY20" s="459"/>
      <c r="AZ20" s="459"/>
      <c r="BA20" s="459"/>
      <c r="BB20" s="459"/>
      <c r="BC20" s="459"/>
      <c r="BD20" s="459"/>
      <c r="BE20" s="459"/>
      <c r="BF20" s="459"/>
      <c r="BG20" s="459"/>
      <c r="BH20" s="459"/>
      <c r="BI20" s="459"/>
      <c r="BJ20" s="459"/>
      <c r="BK20" s="459"/>
      <c r="BL20" s="459"/>
      <c r="BM20" s="459"/>
      <c r="BN20" s="459"/>
      <c r="BO20" s="459"/>
      <c r="BP20" s="459"/>
      <c r="BQ20" s="459"/>
      <c r="BR20" s="459"/>
      <c r="BS20" s="459"/>
      <c r="BT20" s="459"/>
      <c r="BU20" s="459"/>
      <c r="BV20" s="459"/>
      <c r="BW20" s="459"/>
      <c r="BX20" s="459"/>
      <c r="BY20" s="459"/>
      <c r="BZ20" s="459"/>
      <c r="CA20" s="459"/>
      <c r="CB20" s="459"/>
      <c r="CC20" s="459"/>
      <c r="CD20" s="459"/>
      <c r="CE20" s="459"/>
      <c r="CF20" s="459"/>
      <c r="CG20" s="459"/>
      <c r="CH20" s="459"/>
      <c r="CI20" s="459"/>
      <c r="CJ20" s="459"/>
    </row>
    <row r="21" spans="2:88" s="315" customFormat="1" ht="31.2" x14ac:dyDescent="0.3">
      <c r="B21" s="250"/>
      <c r="C21" s="251" t="s">
        <v>214</v>
      </c>
      <c r="D21" s="371" t="s">
        <v>225</v>
      </c>
      <c r="E21" s="372" t="s">
        <v>207</v>
      </c>
      <c r="F21" s="268">
        <v>1</v>
      </c>
      <c r="G21" s="326">
        <v>787.7</v>
      </c>
      <c r="H21" s="326">
        <v>150.1</v>
      </c>
      <c r="I21" s="373">
        <v>937.80000000000007</v>
      </c>
      <c r="J21" s="326">
        <v>787.7</v>
      </c>
      <c r="K21" s="326">
        <v>150.1</v>
      </c>
      <c r="L21" s="373">
        <v>937.80000000000007</v>
      </c>
      <c r="M21" s="253">
        <v>0.22081274931637518</v>
      </c>
      <c r="N21" s="373">
        <v>1144.8781963088968</v>
      </c>
      <c r="O21" s="374">
        <v>44470</v>
      </c>
      <c r="P21" s="376" t="s">
        <v>272</v>
      </c>
      <c r="Q21" s="256"/>
      <c r="R21" s="458"/>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59"/>
      <c r="AW21" s="459"/>
      <c r="AX21" s="459"/>
      <c r="AY21" s="459"/>
      <c r="AZ21" s="459"/>
      <c r="BA21" s="459"/>
      <c r="BB21" s="459"/>
      <c r="BC21" s="459"/>
      <c r="BD21" s="459"/>
      <c r="BE21" s="459"/>
      <c r="BF21" s="459"/>
      <c r="BG21" s="459"/>
      <c r="BH21" s="459"/>
      <c r="BI21" s="459"/>
      <c r="BJ21" s="459"/>
      <c r="BK21" s="459"/>
      <c r="BL21" s="459"/>
      <c r="BM21" s="459"/>
      <c r="BN21" s="459"/>
      <c r="BO21" s="459"/>
      <c r="BP21" s="459"/>
      <c r="BQ21" s="459"/>
      <c r="BR21" s="459"/>
      <c r="BS21" s="459"/>
      <c r="BT21" s="459"/>
      <c r="BU21" s="459"/>
      <c r="BV21" s="459"/>
      <c r="BW21" s="459"/>
      <c r="BX21" s="459"/>
      <c r="BY21" s="459"/>
      <c r="BZ21" s="459"/>
      <c r="CA21" s="459"/>
      <c r="CB21" s="459"/>
      <c r="CC21" s="459"/>
      <c r="CD21" s="459"/>
      <c r="CE21" s="459"/>
      <c r="CF21" s="459"/>
      <c r="CG21" s="459"/>
      <c r="CH21" s="459"/>
      <c r="CI21" s="459"/>
      <c r="CJ21" s="459"/>
    </row>
    <row r="22" spans="2:88" s="315" customFormat="1" ht="31.2" x14ac:dyDescent="0.3">
      <c r="B22" s="250"/>
      <c r="C22" s="251">
        <v>90777</v>
      </c>
      <c r="D22" s="371" t="s">
        <v>192</v>
      </c>
      <c r="E22" s="372" t="s">
        <v>122</v>
      </c>
      <c r="F22" s="268">
        <v>264</v>
      </c>
      <c r="G22" s="326">
        <v>1.54</v>
      </c>
      <c r="H22" s="326">
        <v>92.51</v>
      </c>
      <c r="I22" s="373">
        <v>94.050000000000011</v>
      </c>
      <c r="J22" s="326">
        <v>406.56</v>
      </c>
      <c r="K22" s="326">
        <v>24422.640000000003</v>
      </c>
      <c r="L22" s="373">
        <v>24829.200000000004</v>
      </c>
      <c r="M22" s="253">
        <v>0.22081274931637518</v>
      </c>
      <c r="N22" s="373">
        <v>30311.803915326149</v>
      </c>
      <c r="O22" s="374">
        <v>44470</v>
      </c>
      <c r="P22" s="376" t="s">
        <v>62</v>
      </c>
      <c r="Q22" s="256"/>
      <c r="R22" s="460"/>
      <c r="S22" s="459"/>
      <c r="T22" s="459"/>
      <c r="U22" s="459"/>
      <c r="V22" s="459"/>
      <c r="W22" s="459"/>
      <c r="X22" s="459"/>
      <c r="Y22" s="459"/>
      <c r="Z22" s="459"/>
      <c r="AA22" s="459"/>
      <c r="AB22" s="459"/>
      <c r="AC22" s="459"/>
      <c r="AD22" s="459"/>
      <c r="AE22" s="459"/>
      <c r="AF22" s="459"/>
      <c r="AG22" s="459"/>
      <c r="AH22" s="459"/>
      <c r="AI22" s="459"/>
      <c r="AJ22" s="459"/>
      <c r="AK22" s="459"/>
      <c r="AL22" s="459"/>
      <c r="AM22" s="459"/>
      <c r="AN22" s="459"/>
      <c r="AO22" s="459"/>
      <c r="AP22" s="459"/>
      <c r="AQ22" s="459"/>
      <c r="AR22" s="459"/>
      <c r="AS22" s="459"/>
      <c r="AT22" s="459"/>
      <c r="AU22" s="459"/>
      <c r="AV22" s="459"/>
      <c r="AW22" s="459"/>
      <c r="AX22" s="459"/>
      <c r="AY22" s="459"/>
      <c r="AZ22" s="459"/>
      <c r="BA22" s="459"/>
      <c r="BB22" s="459"/>
      <c r="BC22" s="459"/>
      <c r="BD22" s="459"/>
      <c r="BE22" s="459"/>
      <c r="BF22" s="459"/>
      <c r="BG22" s="459"/>
      <c r="BH22" s="459"/>
      <c r="BI22" s="459"/>
      <c r="BJ22" s="459"/>
      <c r="BK22" s="459"/>
      <c r="BL22" s="459"/>
      <c r="BM22" s="459"/>
      <c r="BN22" s="459"/>
      <c r="BO22" s="459"/>
      <c r="BP22" s="459"/>
      <c r="BQ22" s="459"/>
      <c r="BR22" s="459"/>
      <c r="BS22" s="459"/>
      <c r="BT22" s="459"/>
      <c r="BU22" s="459"/>
      <c r="BV22" s="459"/>
      <c r="BW22" s="459"/>
      <c r="BX22" s="459"/>
      <c r="BY22" s="459"/>
      <c r="BZ22" s="459"/>
      <c r="CA22" s="459"/>
      <c r="CB22" s="459"/>
      <c r="CC22" s="459"/>
      <c r="CD22" s="459"/>
      <c r="CE22" s="459"/>
      <c r="CF22" s="459"/>
      <c r="CG22" s="459"/>
      <c r="CH22" s="459"/>
      <c r="CI22" s="459"/>
      <c r="CJ22" s="459"/>
    </row>
    <row r="23" spans="2:88" s="315" customFormat="1" x14ac:dyDescent="0.3">
      <c r="B23" s="250"/>
      <c r="C23" s="251">
        <v>94295</v>
      </c>
      <c r="D23" s="371" t="s">
        <v>193</v>
      </c>
      <c r="E23" s="372" t="s">
        <v>194</v>
      </c>
      <c r="F23" s="268">
        <v>2</v>
      </c>
      <c r="G23" s="326">
        <v>385.67</v>
      </c>
      <c r="H23" s="326">
        <v>9352.5300000000007</v>
      </c>
      <c r="I23" s="373">
        <v>9738.2000000000007</v>
      </c>
      <c r="J23" s="326">
        <v>771.34</v>
      </c>
      <c r="K23" s="326">
        <v>18705.060000000001</v>
      </c>
      <c r="L23" s="373">
        <v>19476.400000000001</v>
      </c>
      <c r="M23" s="253">
        <v>0.22081274931637518</v>
      </c>
      <c r="N23" s="373">
        <v>23777.037430785451</v>
      </c>
      <c r="O23" s="374">
        <v>44470</v>
      </c>
      <c r="P23" s="376" t="s">
        <v>62</v>
      </c>
      <c r="Q23" s="256"/>
      <c r="R23" s="458"/>
      <c r="S23" s="459"/>
      <c r="T23" s="459"/>
      <c r="U23" s="459"/>
      <c r="V23" s="459"/>
      <c r="W23" s="459"/>
      <c r="X23" s="459"/>
      <c r="Y23" s="459"/>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59"/>
      <c r="AW23" s="459"/>
      <c r="AX23" s="459"/>
      <c r="AY23" s="459"/>
      <c r="AZ23" s="459"/>
      <c r="BA23" s="459"/>
      <c r="BB23" s="459"/>
      <c r="BC23" s="459"/>
      <c r="BD23" s="459"/>
      <c r="BE23" s="459"/>
      <c r="BF23" s="459"/>
      <c r="BG23" s="459"/>
      <c r="BH23" s="459"/>
      <c r="BI23" s="459"/>
      <c r="BJ23" s="459"/>
      <c r="BK23" s="459"/>
      <c r="BL23" s="459"/>
      <c r="BM23" s="459"/>
      <c r="BN23" s="459"/>
      <c r="BO23" s="459"/>
      <c r="BP23" s="459"/>
      <c r="BQ23" s="459"/>
      <c r="BR23" s="459"/>
      <c r="BS23" s="459"/>
      <c r="BT23" s="459"/>
      <c r="BU23" s="459"/>
      <c r="BV23" s="459"/>
      <c r="BW23" s="459"/>
      <c r="BX23" s="459"/>
      <c r="BY23" s="459"/>
      <c r="BZ23" s="459"/>
      <c r="CA23" s="459"/>
      <c r="CB23" s="459"/>
      <c r="CC23" s="459"/>
      <c r="CD23" s="459"/>
      <c r="CE23" s="459"/>
      <c r="CF23" s="459"/>
      <c r="CG23" s="459"/>
      <c r="CH23" s="459"/>
      <c r="CI23" s="459"/>
      <c r="CJ23" s="459"/>
    </row>
    <row r="24" spans="2:88" s="315" customFormat="1" ht="46.8" x14ac:dyDescent="0.3">
      <c r="B24" s="250"/>
      <c r="C24" s="251" t="s">
        <v>355</v>
      </c>
      <c r="D24" s="371" t="s">
        <v>356</v>
      </c>
      <c r="E24" s="372" t="s">
        <v>158</v>
      </c>
      <c r="F24" s="268">
        <v>25</v>
      </c>
      <c r="G24" s="326">
        <v>157.02000000000001</v>
      </c>
      <c r="H24" s="326">
        <v>49.78</v>
      </c>
      <c r="I24" s="373">
        <v>206.8</v>
      </c>
      <c r="J24" s="326">
        <v>3925.5000000000005</v>
      </c>
      <c r="K24" s="326">
        <v>1244.5</v>
      </c>
      <c r="L24" s="373">
        <v>5170</v>
      </c>
      <c r="M24" s="253">
        <v>0.22081274931637518</v>
      </c>
      <c r="N24" s="373">
        <v>6311.6019139656601</v>
      </c>
      <c r="O24" s="374">
        <v>44470</v>
      </c>
      <c r="P24" s="376" t="s">
        <v>272</v>
      </c>
      <c r="Q24" s="256"/>
      <c r="R24" s="458"/>
      <c r="S24" s="459"/>
      <c r="T24" s="459"/>
      <c r="U24" s="459"/>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9"/>
      <c r="AZ24" s="459"/>
      <c r="BA24" s="459"/>
      <c r="BB24" s="459"/>
      <c r="BC24" s="459"/>
      <c r="BD24" s="459"/>
      <c r="BE24" s="459"/>
      <c r="BF24" s="459"/>
      <c r="BG24" s="459"/>
      <c r="BH24" s="459"/>
      <c r="BI24" s="459"/>
      <c r="BJ24" s="459"/>
      <c r="BK24" s="459"/>
      <c r="BL24" s="459"/>
      <c r="BM24" s="459"/>
      <c r="BN24" s="459"/>
      <c r="BO24" s="459"/>
      <c r="BP24" s="459"/>
      <c r="BQ24" s="459"/>
      <c r="BR24" s="459"/>
      <c r="BS24" s="459"/>
      <c r="BT24" s="459"/>
      <c r="BU24" s="459"/>
      <c r="BV24" s="459"/>
      <c r="BW24" s="459"/>
      <c r="BX24" s="459"/>
      <c r="BY24" s="459"/>
      <c r="BZ24" s="459"/>
      <c r="CA24" s="459"/>
      <c r="CB24" s="459"/>
      <c r="CC24" s="459"/>
      <c r="CD24" s="459"/>
      <c r="CE24" s="459"/>
      <c r="CF24" s="459"/>
      <c r="CG24" s="459"/>
      <c r="CH24" s="459"/>
      <c r="CI24" s="459"/>
      <c r="CJ24" s="459"/>
    </row>
    <row r="25" spans="2:88" s="315" customFormat="1" x14ac:dyDescent="0.3">
      <c r="B25" s="250"/>
      <c r="C25" s="251" t="s">
        <v>215</v>
      </c>
      <c r="D25" s="371" t="s">
        <v>226</v>
      </c>
      <c r="E25" s="372" t="s">
        <v>122</v>
      </c>
      <c r="F25" s="268">
        <v>88</v>
      </c>
      <c r="G25" s="326">
        <v>1.54</v>
      </c>
      <c r="H25" s="326">
        <v>105.28</v>
      </c>
      <c r="I25" s="373">
        <v>106.82000000000001</v>
      </c>
      <c r="J25" s="326">
        <v>135.52000000000001</v>
      </c>
      <c r="K25" s="326">
        <v>9264.64</v>
      </c>
      <c r="L25" s="373">
        <v>9400.16</v>
      </c>
      <c r="M25" s="253">
        <v>0.22081274931637518</v>
      </c>
      <c r="N25" s="373">
        <v>11475.835173613817</v>
      </c>
      <c r="O25" s="374">
        <v>44470</v>
      </c>
      <c r="P25" s="376" t="s">
        <v>272</v>
      </c>
      <c r="Q25" s="256"/>
      <c r="R25" s="458"/>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9"/>
      <c r="AZ25" s="459"/>
      <c r="BA25" s="459"/>
      <c r="BB25" s="459"/>
      <c r="BC25" s="459"/>
      <c r="BD25" s="459"/>
      <c r="BE25" s="459"/>
      <c r="BF25" s="459"/>
      <c r="BG25" s="459"/>
      <c r="BH25" s="459"/>
      <c r="BI25" s="459"/>
      <c r="BJ25" s="459"/>
      <c r="BK25" s="459"/>
      <c r="BL25" s="459"/>
      <c r="BM25" s="459"/>
      <c r="BN25" s="459"/>
      <c r="BO25" s="459"/>
      <c r="BP25" s="459"/>
      <c r="BQ25" s="459"/>
      <c r="BR25" s="459"/>
      <c r="BS25" s="459"/>
      <c r="BT25" s="459"/>
      <c r="BU25" s="459"/>
      <c r="BV25" s="459"/>
      <c r="BW25" s="459"/>
      <c r="BX25" s="459"/>
      <c r="BY25" s="459"/>
      <c r="BZ25" s="459"/>
      <c r="CA25" s="459"/>
      <c r="CB25" s="459"/>
      <c r="CC25" s="459"/>
      <c r="CD25" s="459"/>
      <c r="CE25" s="459"/>
      <c r="CF25" s="459"/>
      <c r="CG25" s="459"/>
      <c r="CH25" s="459"/>
      <c r="CI25" s="459"/>
      <c r="CJ25" s="459"/>
    </row>
    <row r="26" spans="2:88" s="316" customFormat="1" x14ac:dyDescent="0.3">
      <c r="B26" s="250"/>
      <c r="C26" s="251" t="s">
        <v>216</v>
      </c>
      <c r="D26" s="371" t="s">
        <v>313</v>
      </c>
      <c r="E26" s="372" t="s">
        <v>207</v>
      </c>
      <c r="F26" s="268">
        <v>1</v>
      </c>
      <c r="G26" s="326">
        <v>522.34</v>
      </c>
      <c r="H26" s="326">
        <v>982.4</v>
      </c>
      <c r="I26" s="373">
        <v>1504.74</v>
      </c>
      <c r="J26" s="326">
        <v>522.34</v>
      </c>
      <c r="K26" s="326">
        <v>982.4</v>
      </c>
      <c r="L26" s="373">
        <v>1504.74</v>
      </c>
      <c r="M26" s="253">
        <v>0.22081274931637518</v>
      </c>
      <c r="N26" s="373">
        <v>1837.0057764063224</v>
      </c>
      <c r="O26" s="374">
        <v>44470</v>
      </c>
      <c r="P26" s="376" t="s">
        <v>272</v>
      </c>
      <c r="Q26" s="256"/>
      <c r="R26" s="458"/>
      <c r="S26" s="459"/>
      <c r="T26" s="459"/>
      <c r="U26" s="459"/>
      <c r="V26" s="459"/>
      <c r="W26" s="459"/>
      <c r="X26" s="459"/>
      <c r="Y26" s="459"/>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59"/>
      <c r="AW26" s="459"/>
      <c r="AX26" s="459"/>
      <c r="AY26" s="459"/>
      <c r="AZ26" s="459"/>
      <c r="BA26" s="459"/>
      <c r="BB26" s="459"/>
      <c r="BC26" s="459"/>
      <c r="BD26" s="459"/>
      <c r="BE26" s="459"/>
      <c r="BF26" s="459"/>
      <c r="BG26" s="459"/>
      <c r="BH26" s="459"/>
      <c r="BI26" s="459"/>
      <c r="BJ26" s="459"/>
      <c r="BK26" s="459"/>
      <c r="BL26" s="459"/>
      <c r="BM26" s="459"/>
      <c r="BN26" s="459"/>
      <c r="BO26" s="459"/>
      <c r="BP26" s="459"/>
      <c r="BQ26" s="459"/>
      <c r="BR26" s="459"/>
      <c r="BS26" s="459"/>
      <c r="BT26" s="459"/>
      <c r="BU26" s="459"/>
      <c r="BV26" s="459"/>
      <c r="BW26" s="459"/>
      <c r="BX26" s="459"/>
      <c r="BY26" s="459"/>
      <c r="BZ26" s="459"/>
      <c r="CA26" s="459"/>
      <c r="CB26" s="459"/>
      <c r="CC26" s="459"/>
      <c r="CD26" s="459"/>
      <c r="CE26" s="459"/>
      <c r="CF26" s="459"/>
      <c r="CG26" s="459"/>
      <c r="CH26" s="459"/>
      <c r="CI26" s="459"/>
      <c r="CJ26" s="459"/>
    </row>
    <row r="27" spans="2:88" s="315" customFormat="1" ht="31.2" x14ac:dyDescent="0.3">
      <c r="B27" s="250"/>
      <c r="C27" s="251" t="s">
        <v>217</v>
      </c>
      <c r="D27" s="371" t="s">
        <v>360</v>
      </c>
      <c r="E27" s="372" t="s">
        <v>157</v>
      </c>
      <c r="F27" s="268">
        <v>4</v>
      </c>
      <c r="G27" s="326">
        <v>437.5</v>
      </c>
      <c r="H27" s="326">
        <v>0</v>
      </c>
      <c r="I27" s="373">
        <v>437.5</v>
      </c>
      <c r="J27" s="326">
        <v>1750</v>
      </c>
      <c r="K27" s="326">
        <v>0</v>
      </c>
      <c r="L27" s="373">
        <v>1750</v>
      </c>
      <c r="M27" s="253">
        <v>0.22081274931637518</v>
      </c>
      <c r="N27" s="373">
        <v>2136.4223113036564</v>
      </c>
      <c r="O27" s="374">
        <v>44470</v>
      </c>
      <c r="P27" s="376" t="s">
        <v>273</v>
      </c>
      <c r="Q27" s="256"/>
      <c r="R27" s="458"/>
      <c r="S27" s="459"/>
      <c r="T27" s="459"/>
      <c r="U27" s="459"/>
      <c r="V27" s="459"/>
      <c r="W27" s="459"/>
      <c r="X27" s="459"/>
      <c r="Y27" s="459"/>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59"/>
      <c r="AW27" s="459"/>
      <c r="AX27" s="459"/>
      <c r="AY27" s="459"/>
      <c r="AZ27" s="459"/>
      <c r="BA27" s="459"/>
      <c r="BB27" s="459"/>
      <c r="BC27" s="459"/>
      <c r="BD27" s="459"/>
      <c r="BE27" s="459"/>
      <c r="BF27" s="459"/>
      <c r="BG27" s="459"/>
      <c r="BH27" s="459"/>
      <c r="BI27" s="459"/>
      <c r="BJ27" s="459"/>
      <c r="BK27" s="459"/>
      <c r="BL27" s="459"/>
      <c r="BM27" s="459"/>
      <c r="BN27" s="459"/>
      <c r="BO27" s="459"/>
      <c r="BP27" s="459"/>
      <c r="BQ27" s="459"/>
      <c r="BR27" s="459"/>
      <c r="BS27" s="459"/>
      <c r="BT27" s="459"/>
      <c r="BU27" s="459"/>
      <c r="BV27" s="459"/>
      <c r="BW27" s="459"/>
      <c r="BX27" s="459"/>
      <c r="BY27" s="459"/>
      <c r="BZ27" s="459"/>
      <c r="CA27" s="459"/>
      <c r="CB27" s="459"/>
      <c r="CC27" s="459"/>
      <c r="CD27" s="459"/>
      <c r="CE27" s="459"/>
      <c r="CF27" s="459"/>
      <c r="CG27" s="459"/>
      <c r="CH27" s="459"/>
      <c r="CI27" s="459"/>
      <c r="CJ27" s="459"/>
    </row>
    <row r="28" spans="2:88" s="315" customFormat="1" x14ac:dyDescent="0.3">
      <c r="B28" s="250"/>
      <c r="C28" s="251"/>
      <c r="D28" s="371"/>
      <c r="E28" s="372"/>
      <c r="F28" s="268"/>
      <c r="G28" s="326"/>
      <c r="H28" s="326"/>
      <c r="I28" s="373"/>
      <c r="J28" s="326"/>
      <c r="K28" s="326"/>
      <c r="L28" s="373"/>
      <c r="M28" s="253"/>
      <c r="N28" s="373"/>
      <c r="O28" s="254"/>
      <c r="P28" s="255"/>
      <c r="Q28" s="256"/>
      <c r="R28" s="458"/>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59"/>
      <c r="BA28" s="459"/>
      <c r="BB28" s="459"/>
      <c r="BC28" s="459"/>
      <c r="BD28" s="459"/>
      <c r="BE28" s="459"/>
      <c r="BF28" s="459"/>
      <c r="BG28" s="459"/>
      <c r="BH28" s="459"/>
      <c r="BI28" s="459"/>
      <c r="BJ28" s="459"/>
      <c r="BK28" s="459"/>
      <c r="BL28" s="459"/>
      <c r="BM28" s="459"/>
      <c r="BN28" s="459"/>
      <c r="BO28" s="459"/>
      <c r="BP28" s="459"/>
      <c r="BQ28" s="459"/>
      <c r="BR28" s="459"/>
      <c r="BS28" s="459"/>
      <c r="BT28" s="459"/>
      <c r="BU28" s="459"/>
      <c r="BV28" s="459"/>
      <c r="BW28" s="459"/>
      <c r="BX28" s="459"/>
      <c r="BY28" s="459"/>
      <c r="BZ28" s="459"/>
      <c r="CA28" s="459"/>
      <c r="CB28" s="459"/>
      <c r="CC28" s="459"/>
      <c r="CD28" s="459"/>
      <c r="CE28" s="459"/>
      <c r="CF28" s="459"/>
      <c r="CG28" s="459"/>
      <c r="CH28" s="459"/>
      <c r="CI28" s="459"/>
      <c r="CJ28" s="459"/>
    </row>
    <row r="29" spans="2:88" s="315" customFormat="1" x14ac:dyDescent="0.3">
      <c r="B29" s="245" t="s">
        <v>16</v>
      </c>
      <c r="C29" s="246"/>
      <c r="D29" s="247" t="s">
        <v>229</v>
      </c>
      <c r="E29" s="247"/>
      <c r="F29" s="248"/>
      <c r="G29" s="248"/>
      <c r="H29" s="248"/>
      <c r="I29" s="246"/>
      <c r="J29" s="327">
        <v>2324.5296499999999</v>
      </c>
      <c r="K29" s="327">
        <v>6377.7730500000007</v>
      </c>
      <c r="L29" s="327">
        <v>8702.3027000000002</v>
      </c>
      <c r="M29" s="249"/>
      <c r="N29" s="327">
        <v>10623.882084570316</v>
      </c>
      <c r="O29" s="247"/>
      <c r="P29" s="247"/>
      <c r="Q29" s="328"/>
      <c r="R29" s="461" t="s">
        <v>155</v>
      </c>
      <c r="S29" s="459"/>
      <c r="T29" s="459"/>
      <c r="U29" s="459"/>
      <c r="V29" s="459"/>
      <c r="W29" s="459"/>
      <c r="X29" s="459"/>
      <c r="Y29" s="459"/>
      <c r="Z29" s="459"/>
      <c r="AA29" s="459"/>
      <c r="AB29" s="459"/>
      <c r="AC29" s="459"/>
      <c r="AD29" s="459"/>
      <c r="AE29" s="459"/>
      <c r="AF29" s="459"/>
      <c r="AG29" s="459"/>
      <c r="AH29" s="459"/>
      <c r="AI29" s="459"/>
      <c r="AJ29" s="459"/>
      <c r="AK29" s="459"/>
      <c r="AL29" s="459"/>
      <c r="AM29" s="459"/>
      <c r="AN29" s="459"/>
      <c r="AO29" s="459"/>
      <c r="AP29" s="459"/>
      <c r="AQ29" s="459"/>
      <c r="AR29" s="459"/>
      <c r="AS29" s="459"/>
      <c r="AT29" s="459"/>
      <c r="AU29" s="459"/>
      <c r="AV29" s="459"/>
      <c r="AW29" s="459"/>
      <c r="AX29" s="459"/>
      <c r="AY29" s="459"/>
      <c r="AZ29" s="459"/>
      <c r="BA29" s="459"/>
      <c r="BB29" s="459"/>
      <c r="BC29" s="459"/>
      <c r="BD29" s="459"/>
      <c r="BE29" s="459"/>
      <c r="BF29" s="459"/>
      <c r="BG29" s="459"/>
      <c r="BH29" s="459"/>
      <c r="BI29" s="459"/>
      <c r="BJ29" s="459"/>
      <c r="BK29" s="459"/>
      <c r="BL29" s="459"/>
      <c r="BM29" s="459"/>
      <c r="BN29" s="459"/>
      <c r="BO29" s="459"/>
      <c r="BP29" s="459"/>
      <c r="BQ29" s="459"/>
      <c r="BR29" s="459"/>
      <c r="BS29" s="459"/>
      <c r="BT29" s="459"/>
      <c r="BU29" s="459"/>
      <c r="BV29" s="459"/>
      <c r="BW29" s="459"/>
      <c r="BX29" s="459"/>
      <c r="BY29" s="459"/>
      <c r="BZ29" s="459"/>
      <c r="CA29" s="459"/>
      <c r="CB29" s="459"/>
      <c r="CC29" s="459"/>
      <c r="CD29" s="459"/>
      <c r="CE29" s="459"/>
      <c r="CF29" s="459"/>
      <c r="CG29" s="459"/>
      <c r="CH29" s="459"/>
      <c r="CI29" s="459"/>
      <c r="CJ29" s="459"/>
    </row>
    <row r="30" spans="2:88" s="315" customFormat="1" ht="31.2" x14ac:dyDescent="0.3">
      <c r="B30" s="259"/>
      <c r="C30" s="251" t="s">
        <v>301</v>
      </c>
      <c r="D30" s="371" t="s">
        <v>314</v>
      </c>
      <c r="E30" s="372" t="s">
        <v>158</v>
      </c>
      <c r="F30" s="268">
        <v>43.79</v>
      </c>
      <c r="G30" s="326">
        <v>9.84</v>
      </c>
      <c r="H30" s="326">
        <v>26.17</v>
      </c>
      <c r="I30" s="373">
        <v>36.010000000000005</v>
      </c>
      <c r="J30" s="326">
        <v>430.89359999999999</v>
      </c>
      <c r="K30" s="326">
        <v>1145.9843000000001</v>
      </c>
      <c r="L30" s="373">
        <v>1576.8779</v>
      </c>
      <c r="M30" s="253">
        <v>0.22081274931637518</v>
      </c>
      <c r="N30" s="373">
        <v>1925.0726444352322</v>
      </c>
      <c r="O30" s="374">
        <v>44470</v>
      </c>
      <c r="P30" s="376" t="s">
        <v>272</v>
      </c>
      <c r="Q30" s="256"/>
      <c r="R30" s="460"/>
      <c r="S30" s="459"/>
      <c r="T30" s="459"/>
      <c r="U30" s="459"/>
      <c r="V30" s="459"/>
      <c r="W30" s="459"/>
      <c r="X30" s="459"/>
      <c r="Y30" s="459"/>
      <c r="Z30" s="459"/>
      <c r="AA30" s="459"/>
      <c r="AB30" s="459"/>
      <c r="AC30" s="459"/>
      <c r="AD30" s="459"/>
      <c r="AE30" s="459"/>
      <c r="AF30" s="459"/>
      <c r="AG30" s="459"/>
      <c r="AH30" s="459"/>
      <c r="AI30" s="459"/>
      <c r="AJ30" s="459"/>
      <c r="AK30" s="459"/>
      <c r="AL30" s="459"/>
      <c r="AM30" s="459"/>
      <c r="AN30" s="459"/>
      <c r="AO30" s="459"/>
      <c r="AP30" s="459"/>
      <c r="AQ30" s="459"/>
      <c r="AR30" s="459"/>
      <c r="AS30" s="459"/>
      <c r="AT30" s="459"/>
      <c r="AU30" s="459"/>
      <c r="AV30" s="459"/>
      <c r="AW30" s="459"/>
      <c r="AX30" s="459"/>
      <c r="AY30" s="459"/>
      <c r="AZ30" s="459"/>
      <c r="BA30" s="459"/>
      <c r="BB30" s="459"/>
      <c r="BC30" s="459"/>
      <c r="BD30" s="459"/>
      <c r="BE30" s="459"/>
      <c r="BF30" s="459"/>
      <c r="BG30" s="459"/>
      <c r="BH30" s="459"/>
      <c r="BI30" s="459"/>
      <c r="BJ30" s="459"/>
      <c r="BK30" s="459"/>
      <c r="BL30" s="459"/>
      <c r="BM30" s="459"/>
      <c r="BN30" s="459"/>
      <c r="BO30" s="459"/>
      <c r="BP30" s="459"/>
      <c r="BQ30" s="459"/>
      <c r="BR30" s="459"/>
      <c r="BS30" s="459"/>
      <c r="BT30" s="459"/>
      <c r="BU30" s="459"/>
      <c r="BV30" s="459"/>
      <c r="BW30" s="459"/>
      <c r="BX30" s="459"/>
      <c r="BY30" s="459"/>
      <c r="BZ30" s="459"/>
      <c r="CA30" s="459"/>
      <c r="CB30" s="459"/>
      <c r="CC30" s="459"/>
      <c r="CD30" s="459"/>
      <c r="CE30" s="459"/>
      <c r="CF30" s="459"/>
      <c r="CG30" s="459"/>
      <c r="CH30" s="459"/>
      <c r="CI30" s="459"/>
      <c r="CJ30" s="459"/>
    </row>
    <row r="31" spans="2:88" s="315" customFormat="1" x14ac:dyDescent="0.3">
      <c r="B31" s="259"/>
      <c r="C31" s="251" t="s">
        <v>218</v>
      </c>
      <c r="D31" s="371" t="s">
        <v>227</v>
      </c>
      <c r="E31" s="372" t="s">
        <v>158</v>
      </c>
      <c r="F31" s="268">
        <v>43.79</v>
      </c>
      <c r="G31" s="326">
        <v>6.52</v>
      </c>
      <c r="H31" s="326">
        <v>15.35</v>
      </c>
      <c r="I31" s="373">
        <v>21.869999999999997</v>
      </c>
      <c r="J31" s="326">
        <v>285.51079999999996</v>
      </c>
      <c r="K31" s="326">
        <v>672.17649999999992</v>
      </c>
      <c r="L31" s="373">
        <v>957.68729999999982</v>
      </c>
      <c r="M31" s="253">
        <v>0.22081274931637518</v>
      </c>
      <c r="N31" s="373">
        <v>1169.1568656983759</v>
      </c>
      <c r="O31" s="374">
        <v>44470</v>
      </c>
      <c r="P31" s="376" t="s">
        <v>272</v>
      </c>
      <c r="Q31" s="256"/>
      <c r="R31" s="461" t="s">
        <v>155</v>
      </c>
      <c r="S31" s="459"/>
      <c r="T31" s="459"/>
      <c r="U31" s="459"/>
      <c r="V31" s="459"/>
      <c r="W31" s="459"/>
      <c r="X31" s="459"/>
      <c r="Y31" s="459"/>
      <c r="Z31" s="459"/>
      <c r="AA31" s="459"/>
      <c r="AB31" s="459"/>
      <c r="AC31" s="459"/>
      <c r="AD31" s="459"/>
      <c r="AE31" s="459"/>
      <c r="AF31" s="459"/>
      <c r="AG31" s="459"/>
      <c r="AH31" s="459"/>
      <c r="AI31" s="459"/>
      <c r="AJ31" s="459"/>
      <c r="AK31" s="459"/>
      <c r="AL31" s="459"/>
      <c r="AM31" s="459"/>
      <c r="AN31" s="459"/>
      <c r="AO31" s="459"/>
      <c r="AP31" s="459"/>
      <c r="AQ31" s="459"/>
      <c r="AR31" s="459"/>
      <c r="AS31" s="459"/>
      <c r="AT31" s="459"/>
      <c r="AU31" s="459"/>
      <c r="AV31" s="459"/>
      <c r="AW31" s="459"/>
      <c r="AX31" s="459"/>
      <c r="AY31" s="459"/>
      <c r="AZ31" s="459"/>
      <c r="BA31" s="459"/>
      <c r="BB31" s="459"/>
      <c r="BC31" s="459"/>
      <c r="BD31" s="459"/>
      <c r="BE31" s="459"/>
      <c r="BF31" s="459"/>
      <c r="BG31" s="459"/>
      <c r="BH31" s="459"/>
      <c r="BI31" s="459"/>
      <c r="BJ31" s="459"/>
      <c r="BK31" s="459"/>
      <c r="BL31" s="459"/>
      <c r="BM31" s="459"/>
      <c r="BN31" s="459"/>
      <c r="BO31" s="459"/>
      <c r="BP31" s="459"/>
      <c r="BQ31" s="459"/>
      <c r="BR31" s="459"/>
      <c r="BS31" s="459"/>
      <c r="BT31" s="459"/>
      <c r="BU31" s="459"/>
      <c r="BV31" s="459"/>
      <c r="BW31" s="459"/>
      <c r="BX31" s="459"/>
      <c r="BY31" s="459"/>
      <c r="BZ31" s="459"/>
      <c r="CA31" s="459"/>
      <c r="CB31" s="459"/>
      <c r="CC31" s="459"/>
      <c r="CD31" s="459"/>
      <c r="CE31" s="459"/>
      <c r="CF31" s="459"/>
      <c r="CG31" s="459"/>
      <c r="CH31" s="459"/>
      <c r="CI31" s="459"/>
      <c r="CJ31" s="459"/>
    </row>
    <row r="32" spans="2:88" s="315" customFormat="1" ht="31.2" x14ac:dyDescent="0.3">
      <c r="B32" s="259"/>
      <c r="C32" s="251">
        <v>97640</v>
      </c>
      <c r="D32" s="371" t="s">
        <v>190</v>
      </c>
      <c r="E32" s="372" t="s">
        <v>158</v>
      </c>
      <c r="F32" s="268">
        <v>50.92</v>
      </c>
      <c r="G32" s="326">
        <v>0.43</v>
      </c>
      <c r="H32" s="326">
        <v>1.33</v>
      </c>
      <c r="I32" s="373">
        <v>1.76</v>
      </c>
      <c r="J32" s="326">
        <v>21.895600000000002</v>
      </c>
      <c r="K32" s="326">
        <v>67.723600000000005</v>
      </c>
      <c r="L32" s="373">
        <v>89.619200000000006</v>
      </c>
      <c r="M32" s="253">
        <v>0.22081274931637518</v>
      </c>
      <c r="N32" s="373">
        <v>109.4082619435341</v>
      </c>
      <c r="O32" s="374">
        <v>44470</v>
      </c>
      <c r="P32" s="376" t="s">
        <v>62</v>
      </c>
      <c r="Q32" s="256"/>
      <c r="R32" s="461" t="s">
        <v>155</v>
      </c>
      <c r="S32" s="459"/>
      <c r="T32" s="459"/>
      <c r="U32" s="459"/>
      <c r="V32" s="459"/>
      <c r="W32" s="459"/>
      <c r="X32" s="459"/>
      <c r="Y32" s="459"/>
      <c r="Z32" s="459"/>
      <c r="AA32" s="459"/>
      <c r="AB32" s="459"/>
      <c r="AC32" s="459"/>
      <c r="AD32" s="459"/>
      <c r="AE32" s="459"/>
      <c r="AF32" s="459"/>
      <c r="AG32" s="459"/>
      <c r="AH32" s="459"/>
      <c r="AI32" s="459"/>
      <c r="AJ32" s="459"/>
      <c r="AK32" s="459"/>
      <c r="AL32" s="459"/>
      <c r="AM32" s="459"/>
      <c r="AN32" s="459"/>
      <c r="AO32" s="459"/>
      <c r="AP32" s="459"/>
      <c r="AQ32" s="459"/>
      <c r="AR32" s="459"/>
      <c r="AS32" s="459"/>
      <c r="AT32" s="459"/>
      <c r="AU32" s="459"/>
      <c r="AV32" s="459"/>
      <c r="AW32" s="459"/>
      <c r="AX32" s="459"/>
      <c r="AY32" s="459"/>
      <c r="AZ32" s="459"/>
      <c r="BA32" s="459"/>
      <c r="BB32" s="459"/>
      <c r="BC32" s="459"/>
      <c r="BD32" s="459"/>
      <c r="BE32" s="459"/>
      <c r="BF32" s="459"/>
      <c r="BG32" s="459"/>
      <c r="BH32" s="459"/>
      <c r="BI32" s="459"/>
      <c r="BJ32" s="459"/>
      <c r="BK32" s="459"/>
      <c r="BL32" s="459"/>
      <c r="BM32" s="459"/>
      <c r="BN32" s="459"/>
      <c r="BO32" s="459"/>
      <c r="BP32" s="459"/>
      <c r="BQ32" s="459"/>
      <c r="BR32" s="459"/>
      <c r="BS32" s="459"/>
      <c r="BT32" s="459"/>
      <c r="BU32" s="459"/>
      <c r="BV32" s="459"/>
      <c r="BW32" s="459"/>
      <c r="BX32" s="459"/>
      <c r="BY32" s="459"/>
      <c r="BZ32" s="459"/>
      <c r="CA32" s="459"/>
      <c r="CB32" s="459"/>
      <c r="CC32" s="459"/>
      <c r="CD32" s="459"/>
      <c r="CE32" s="459"/>
      <c r="CF32" s="459"/>
      <c r="CG32" s="459"/>
      <c r="CH32" s="459"/>
      <c r="CI32" s="459"/>
      <c r="CJ32" s="459"/>
    </row>
    <row r="33" spans="2:88" s="315" customFormat="1" ht="31.2" x14ac:dyDescent="0.3">
      <c r="B33" s="259"/>
      <c r="C33" s="251" t="s">
        <v>219</v>
      </c>
      <c r="D33" s="371" t="s">
        <v>230</v>
      </c>
      <c r="E33" s="372" t="s">
        <v>195</v>
      </c>
      <c r="F33" s="268">
        <v>1</v>
      </c>
      <c r="G33" s="326">
        <v>523.84</v>
      </c>
      <c r="H33" s="326">
        <v>1334.72</v>
      </c>
      <c r="I33" s="373">
        <v>1858.56</v>
      </c>
      <c r="J33" s="326">
        <v>523.84</v>
      </c>
      <c r="K33" s="326">
        <v>1334.72</v>
      </c>
      <c r="L33" s="373">
        <v>1858.56</v>
      </c>
      <c r="M33" s="253">
        <v>0.22081274931637518</v>
      </c>
      <c r="N33" s="373">
        <v>2268.9537433694422</v>
      </c>
      <c r="O33" s="374">
        <v>44470</v>
      </c>
      <c r="P33" s="376" t="s">
        <v>272</v>
      </c>
      <c r="Q33" s="256"/>
      <c r="R33" s="461" t="s">
        <v>155</v>
      </c>
      <c r="S33" s="459"/>
      <c r="T33" s="459"/>
      <c r="U33" s="459"/>
      <c r="V33" s="459"/>
      <c r="W33" s="459"/>
      <c r="X33" s="459"/>
      <c r="Y33" s="459"/>
      <c r="Z33" s="459"/>
      <c r="AA33" s="459"/>
      <c r="AB33" s="459"/>
      <c r="AC33" s="459"/>
      <c r="AD33" s="459"/>
      <c r="AE33" s="459"/>
      <c r="AF33" s="459"/>
      <c r="AG33" s="459"/>
      <c r="AH33" s="459"/>
      <c r="AI33" s="459"/>
      <c r="AJ33" s="459"/>
      <c r="AK33" s="459"/>
      <c r="AL33" s="459"/>
      <c r="AM33" s="459"/>
      <c r="AN33" s="459"/>
      <c r="AO33" s="459"/>
      <c r="AP33" s="459"/>
      <c r="AQ33" s="459"/>
      <c r="AR33" s="459"/>
      <c r="AS33" s="459"/>
      <c r="AT33" s="459"/>
      <c r="AU33" s="459"/>
      <c r="AV33" s="459"/>
      <c r="AW33" s="459"/>
      <c r="AX33" s="459"/>
      <c r="AY33" s="459"/>
      <c r="AZ33" s="459"/>
      <c r="BA33" s="459"/>
      <c r="BB33" s="459"/>
      <c r="BC33" s="459"/>
      <c r="BD33" s="459"/>
      <c r="BE33" s="459"/>
      <c r="BF33" s="459"/>
      <c r="BG33" s="459"/>
      <c r="BH33" s="459"/>
      <c r="BI33" s="459"/>
      <c r="BJ33" s="459"/>
      <c r="BK33" s="459"/>
      <c r="BL33" s="459"/>
      <c r="BM33" s="459"/>
      <c r="BN33" s="459"/>
      <c r="BO33" s="459"/>
      <c r="BP33" s="459"/>
      <c r="BQ33" s="459"/>
      <c r="BR33" s="459"/>
      <c r="BS33" s="459"/>
      <c r="BT33" s="459"/>
      <c r="BU33" s="459"/>
      <c r="BV33" s="459"/>
      <c r="BW33" s="459"/>
      <c r="BX33" s="459"/>
      <c r="BY33" s="459"/>
      <c r="BZ33" s="459"/>
      <c r="CA33" s="459"/>
      <c r="CB33" s="459"/>
      <c r="CC33" s="459"/>
      <c r="CD33" s="459"/>
      <c r="CE33" s="459"/>
      <c r="CF33" s="459"/>
      <c r="CG33" s="459"/>
      <c r="CH33" s="459"/>
      <c r="CI33" s="459"/>
      <c r="CJ33" s="459"/>
    </row>
    <row r="34" spans="2:88" s="315" customFormat="1" x14ac:dyDescent="0.3">
      <c r="B34" s="259"/>
      <c r="C34" s="251" t="s">
        <v>223</v>
      </c>
      <c r="D34" s="371" t="s">
        <v>231</v>
      </c>
      <c r="E34" s="372" t="s">
        <v>157</v>
      </c>
      <c r="F34" s="268">
        <v>22</v>
      </c>
      <c r="G34" s="326">
        <v>8.2899999999999991</v>
      </c>
      <c r="H34" s="326">
        <v>25.86</v>
      </c>
      <c r="I34" s="373">
        <v>34.15</v>
      </c>
      <c r="J34" s="326">
        <v>182.38</v>
      </c>
      <c r="K34" s="326">
        <v>568.91999999999996</v>
      </c>
      <c r="L34" s="373">
        <v>751.3</v>
      </c>
      <c r="M34" s="253">
        <v>0.22081274931637518</v>
      </c>
      <c r="N34" s="373">
        <v>917.1966185613926</v>
      </c>
      <c r="O34" s="374">
        <v>44470</v>
      </c>
      <c r="P34" s="376" t="s">
        <v>272</v>
      </c>
      <c r="Q34" s="256"/>
      <c r="R34" s="461" t="s">
        <v>155</v>
      </c>
      <c r="S34" s="459"/>
      <c r="T34" s="459"/>
      <c r="U34" s="459"/>
      <c r="V34" s="459"/>
      <c r="W34" s="459"/>
      <c r="X34" s="459"/>
      <c r="Y34" s="459"/>
      <c r="Z34" s="459"/>
      <c r="AA34" s="459"/>
      <c r="AB34" s="459"/>
      <c r="AC34" s="459"/>
      <c r="AD34" s="459"/>
      <c r="AE34" s="459"/>
      <c r="AF34" s="459"/>
      <c r="AG34" s="459"/>
      <c r="AH34" s="459"/>
      <c r="AI34" s="459"/>
      <c r="AJ34" s="459"/>
      <c r="AK34" s="459"/>
      <c r="AL34" s="459"/>
      <c r="AM34" s="459"/>
      <c r="AN34" s="459"/>
      <c r="AO34" s="459"/>
      <c r="AP34" s="459"/>
      <c r="AQ34" s="459"/>
      <c r="AR34" s="459"/>
      <c r="AS34" s="459"/>
      <c r="AT34" s="459"/>
      <c r="AU34" s="459"/>
      <c r="AV34" s="459"/>
      <c r="AW34" s="459"/>
      <c r="AX34" s="459"/>
      <c r="AY34" s="459"/>
      <c r="AZ34" s="459"/>
      <c r="BA34" s="459"/>
      <c r="BB34" s="459"/>
      <c r="BC34" s="459"/>
      <c r="BD34" s="459"/>
      <c r="BE34" s="459"/>
      <c r="BF34" s="459"/>
      <c r="BG34" s="459"/>
      <c r="BH34" s="459"/>
      <c r="BI34" s="459"/>
      <c r="BJ34" s="459"/>
      <c r="BK34" s="459"/>
      <c r="BL34" s="459"/>
      <c r="BM34" s="459"/>
      <c r="BN34" s="459"/>
      <c r="BO34" s="459"/>
      <c r="BP34" s="459"/>
      <c r="BQ34" s="459"/>
      <c r="BR34" s="459"/>
      <c r="BS34" s="459"/>
      <c r="BT34" s="459"/>
      <c r="BU34" s="459"/>
      <c r="BV34" s="459"/>
      <c r="BW34" s="459"/>
      <c r="BX34" s="459"/>
      <c r="BY34" s="459"/>
      <c r="BZ34" s="459"/>
      <c r="CA34" s="459"/>
      <c r="CB34" s="459"/>
      <c r="CC34" s="459"/>
      <c r="CD34" s="459"/>
      <c r="CE34" s="459"/>
      <c r="CF34" s="459"/>
      <c r="CG34" s="459"/>
      <c r="CH34" s="459"/>
      <c r="CI34" s="459"/>
      <c r="CJ34" s="459"/>
    </row>
    <row r="35" spans="2:88" s="315" customFormat="1" ht="31.2" x14ac:dyDescent="0.3">
      <c r="B35" s="259"/>
      <c r="C35" s="251" t="s">
        <v>220</v>
      </c>
      <c r="D35" s="371" t="s">
        <v>228</v>
      </c>
      <c r="E35" s="372" t="s">
        <v>158</v>
      </c>
      <c r="F35" s="268">
        <v>70.455000000000013</v>
      </c>
      <c r="G35" s="326">
        <v>9.31</v>
      </c>
      <c r="H35" s="326">
        <v>27.91</v>
      </c>
      <c r="I35" s="373">
        <v>37.22</v>
      </c>
      <c r="J35" s="326">
        <v>655.93605000000014</v>
      </c>
      <c r="K35" s="326">
        <v>1966.3990500000004</v>
      </c>
      <c r="L35" s="373">
        <v>2622.3351000000007</v>
      </c>
      <c r="M35" s="253">
        <v>0.22081274931637518</v>
      </c>
      <c r="N35" s="373">
        <v>3201.3801230598324</v>
      </c>
      <c r="O35" s="374">
        <v>44470</v>
      </c>
      <c r="P35" s="376" t="s">
        <v>272</v>
      </c>
      <c r="Q35" s="256"/>
      <c r="R35" s="461" t="s">
        <v>155</v>
      </c>
      <c r="S35" s="459"/>
      <c r="T35" s="459"/>
      <c r="U35" s="459"/>
      <c r="V35" s="459"/>
      <c r="W35" s="459"/>
      <c r="X35" s="459"/>
      <c r="Y35" s="459"/>
      <c r="Z35" s="459"/>
      <c r="AA35" s="459"/>
      <c r="AB35" s="459"/>
      <c r="AC35" s="459"/>
      <c r="AD35" s="459"/>
      <c r="AE35" s="459"/>
      <c r="AF35" s="459"/>
      <c r="AG35" s="459"/>
      <c r="AH35" s="459"/>
      <c r="AI35" s="459"/>
      <c r="AJ35" s="459"/>
      <c r="AK35" s="459"/>
      <c r="AL35" s="459"/>
      <c r="AM35" s="459"/>
      <c r="AN35" s="459"/>
      <c r="AO35" s="459"/>
      <c r="AP35" s="459"/>
      <c r="AQ35" s="459"/>
      <c r="AR35" s="459"/>
      <c r="AS35" s="459"/>
      <c r="AT35" s="459"/>
      <c r="AU35" s="459"/>
      <c r="AV35" s="459"/>
      <c r="AW35" s="459"/>
      <c r="AX35" s="459"/>
      <c r="AY35" s="459"/>
      <c r="AZ35" s="459"/>
      <c r="BA35" s="459"/>
      <c r="BB35" s="459"/>
      <c r="BC35" s="459"/>
      <c r="BD35" s="459"/>
      <c r="BE35" s="459"/>
      <c r="BF35" s="459"/>
      <c r="BG35" s="459"/>
      <c r="BH35" s="459"/>
      <c r="BI35" s="459"/>
      <c r="BJ35" s="459"/>
      <c r="BK35" s="459"/>
      <c r="BL35" s="459"/>
      <c r="BM35" s="459"/>
      <c r="BN35" s="459"/>
      <c r="BO35" s="459"/>
      <c r="BP35" s="459"/>
      <c r="BQ35" s="459"/>
      <c r="BR35" s="459"/>
      <c r="BS35" s="459"/>
      <c r="BT35" s="459"/>
      <c r="BU35" s="459"/>
      <c r="BV35" s="459"/>
      <c r="BW35" s="459"/>
      <c r="BX35" s="459"/>
      <c r="BY35" s="459"/>
      <c r="BZ35" s="459"/>
      <c r="CA35" s="459"/>
      <c r="CB35" s="459"/>
      <c r="CC35" s="459"/>
      <c r="CD35" s="459"/>
      <c r="CE35" s="459"/>
      <c r="CF35" s="459"/>
      <c r="CG35" s="459"/>
      <c r="CH35" s="459"/>
      <c r="CI35" s="459"/>
      <c r="CJ35" s="459"/>
    </row>
    <row r="36" spans="2:88" s="315" customFormat="1" ht="31.2" x14ac:dyDescent="0.3">
      <c r="B36" s="259"/>
      <c r="C36" s="251">
        <v>97644</v>
      </c>
      <c r="D36" s="371" t="s">
        <v>191</v>
      </c>
      <c r="E36" s="372" t="s">
        <v>158</v>
      </c>
      <c r="F36" s="268">
        <v>3.3600000000000003</v>
      </c>
      <c r="G36" s="326">
        <v>2.5099999999999998</v>
      </c>
      <c r="H36" s="326">
        <v>6.86</v>
      </c>
      <c r="I36" s="373">
        <v>9.370000000000001</v>
      </c>
      <c r="J36" s="326">
        <v>8.4336000000000002</v>
      </c>
      <c r="K36" s="326">
        <v>23.049600000000002</v>
      </c>
      <c r="L36" s="373">
        <v>31.483200000000004</v>
      </c>
      <c r="M36" s="253">
        <v>0.22081274931637518</v>
      </c>
      <c r="N36" s="373">
        <v>38.435091949277307</v>
      </c>
      <c r="O36" s="374">
        <v>44470</v>
      </c>
      <c r="P36" s="376" t="s">
        <v>62</v>
      </c>
      <c r="Q36" s="377"/>
      <c r="R36" s="461" t="s">
        <v>155</v>
      </c>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59"/>
      <c r="AS36" s="459"/>
      <c r="AT36" s="459"/>
      <c r="AU36" s="459"/>
      <c r="AV36" s="459"/>
      <c r="AW36" s="459"/>
      <c r="AX36" s="459"/>
      <c r="AY36" s="459"/>
      <c r="AZ36" s="459"/>
      <c r="BA36" s="459"/>
      <c r="BB36" s="459"/>
      <c r="BC36" s="459"/>
      <c r="BD36" s="459"/>
      <c r="BE36" s="459"/>
      <c r="BF36" s="459"/>
      <c r="BG36" s="459"/>
      <c r="BH36" s="459"/>
      <c r="BI36" s="459"/>
      <c r="BJ36" s="459"/>
      <c r="BK36" s="459"/>
      <c r="BL36" s="459"/>
      <c r="BM36" s="459"/>
      <c r="BN36" s="459"/>
      <c r="BO36" s="459"/>
      <c r="BP36" s="459"/>
      <c r="BQ36" s="459"/>
      <c r="BR36" s="459"/>
      <c r="BS36" s="459"/>
      <c r="BT36" s="459"/>
      <c r="BU36" s="459"/>
      <c r="BV36" s="459"/>
      <c r="BW36" s="459"/>
      <c r="BX36" s="459"/>
      <c r="BY36" s="459"/>
      <c r="BZ36" s="459"/>
      <c r="CA36" s="459"/>
      <c r="CB36" s="459"/>
      <c r="CC36" s="459"/>
      <c r="CD36" s="459"/>
      <c r="CE36" s="459"/>
      <c r="CF36" s="459"/>
      <c r="CG36" s="459"/>
      <c r="CH36" s="459"/>
      <c r="CI36" s="459"/>
      <c r="CJ36" s="459"/>
    </row>
    <row r="37" spans="2:88" s="315" customFormat="1" ht="31.2" x14ac:dyDescent="0.3">
      <c r="B37" s="259"/>
      <c r="C37" s="251">
        <v>90441</v>
      </c>
      <c r="D37" s="371" t="s">
        <v>179</v>
      </c>
      <c r="E37" s="372" t="s">
        <v>157</v>
      </c>
      <c r="F37" s="268">
        <v>6</v>
      </c>
      <c r="G37" s="326">
        <v>35.94</v>
      </c>
      <c r="H37" s="326">
        <v>99.8</v>
      </c>
      <c r="I37" s="373">
        <v>135.74</v>
      </c>
      <c r="J37" s="326">
        <v>215.64</v>
      </c>
      <c r="K37" s="326">
        <v>598.79999999999995</v>
      </c>
      <c r="L37" s="373">
        <v>814.43999999999994</v>
      </c>
      <c r="M37" s="253">
        <v>0.22081274931637518</v>
      </c>
      <c r="N37" s="373">
        <v>994.27873555322856</v>
      </c>
      <c r="O37" s="374">
        <v>44470</v>
      </c>
      <c r="P37" s="376" t="s">
        <v>62</v>
      </c>
      <c r="Q37" s="256"/>
      <c r="R37" s="461" t="s">
        <v>155</v>
      </c>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c r="AZ37" s="459"/>
      <c r="BA37" s="459"/>
      <c r="BB37" s="459"/>
      <c r="BC37" s="459"/>
      <c r="BD37" s="459"/>
      <c r="BE37" s="459"/>
      <c r="BF37" s="459"/>
      <c r="BG37" s="459"/>
      <c r="BH37" s="459"/>
      <c r="BI37" s="459"/>
      <c r="BJ37" s="459"/>
      <c r="BK37" s="459"/>
      <c r="BL37" s="459"/>
      <c r="BM37" s="459"/>
      <c r="BN37" s="459"/>
      <c r="BO37" s="459"/>
      <c r="BP37" s="459"/>
      <c r="BQ37" s="459"/>
      <c r="BR37" s="459"/>
      <c r="BS37" s="459"/>
      <c r="BT37" s="459"/>
      <c r="BU37" s="459"/>
      <c r="BV37" s="459"/>
      <c r="BW37" s="459"/>
      <c r="BX37" s="459"/>
      <c r="BY37" s="459"/>
      <c r="BZ37" s="459"/>
      <c r="CA37" s="459"/>
      <c r="CB37" s="459"/>
      <c r="CC37" s="459"/>
      <c r="CD37" s="459"/>
      <c r="CE37" s="459"/>
      <c r="CF37" s="459"/>
      <c r="CG37" s="459"/>
      <c r="CH37" s="459"/>
      <c r="CI37" s="459"/>
      <c r="CJ37" s="459"/>
    </row>
    <row r="38" spans="2:88" s="315" customFormat="1" x14ac:dyDescent="0.3">
      <c r="B38" s="250"/>
      <c r="C38" s="251"/>
      <c r="D38" s="371"/>
      <c r="E38" s="372"/>
      <c r="F38" s="268"/>
      <c r="G38" s="326"/>
      <c r="H38" s="326"/>
      <c r="I38" s="373"/>
      <c r="J38" s="326"/>
      <c r="K38" s="326"/>
      <c r="L38" s="373"/>
      <c r="M38" s="253"/>
      <c r="N38" s="373"/>
      <c r="O38" s="254"/>
      <c r="P38" s="255"/>
      <c r="Q38" s="256"/>
      <c r="R38" s="462"/>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59"/>
      <c r="AY38" s="459"/>
      <c r="AZ38" s="459"/>
      <c r="BA38" s="459"/>
      <c r="BB38" s="459"/>
      <c r="BC38" s="459"/>
      <c r="BD38" s="459"/>
      <c r="BE38" s="459"/>
      <c r="BF38" s="459"/>
      <c r="BG38" s="459"/>
      <c r="BH38" s="459"/>
      <c r="BI38" s="459"/>
      <c r="BJ38" s="459"/>
      <c r="BK38" s="459"/>
      <c r="BL38" s="459"/>
      <c r="BM38" s="459"/>
      <c r="BN38" s="459"/>
      <c r="BO38" s="459"/>
      <c r="BP38" s="459"/>
      <c r="BQ38" s="459"/>
      <c r="BR38" s="459"/>
      <c r="BS38" s="459"/>
      <c r="BT38" s="459"/>
      <c r="BU38" s="459"/>
      <c r="BV38" s="459"/>
      <c r="BW38" s="459"/>
      <c r="BX38" s="459"/>
      <c r="BY38" s="459"/>
      <c r="BZ38" s="459"/>
      <c r="CA38" s="459"/>
      <c r="CB38" s="459"/>
      <c r="CC38" s="459"/>
      <c r="CD38" s="459"/>
      <c r="CE38" s="459"/>
      <c r="CF38" s="459"/>
      <c r="CG38" s="459"/>
      <c r="CH38" s="459"/>
      <c r="CI38" s="459"/>
      <c r="CJ38" s="459"/>
    </row>
    <row r="39" spans="2:88" s="315" customFormat="1" x14ac:dyDescent="0.3">
      <c r="B39" s="245" t="s">
        <v>17</v>
      </c>
      <c r="C39" s="246"/>
      <c r="D39" s="247" t="s">
        <v>305</v>
      </c>
      <c r="E39" s="247"/>
      <c r="F39" s="248"/>
      <c r="G39" s="248"/>
      <c r="H39" s="248"/>
      <c r="I39" s="246"/>
      <c r="J39" s="327">
        <v>58985.9764</v>
      </c>
      <c r="K39" s="327">
        <v>10377.694299999999</v>
      </c>
      <c r="L39" s="327">
        <v>69363.670699999988</v>
      </c>
      <c r="M39" s="249"/>
      <c r="N39" s="327">
        <v>84680.053529942699</v>
      </c>
      <c r="O39" s="247"/>
      <c r="P39" s="247"/>
      <c r="Q39" s="328"/>
      <c r="R39" s="461" t="s">
        <v>155</v>
      </c>
      <c r="S39" s="459"/>
      <c r="T39" s="459"/>
      <c r="U39" s="459"/>
      <c r="V39" s="459"/>
      <c r="W39" s="459"/>
      <c r="X39" s="459"/>
      <c r="Y39" s="459"/>
      <c r="Z39" s="459"/>
      <c r="AA39" s="459"/>
      <c r="AB39" s="459"/>
      <c r="AC39" s="459"/>
      <c r="AD39" s="459"/>
      <c r="AE39" s="459"/>
      <c r="AF39" s="459"/>
      <c r="AG39" s="459"/>
      <c r="AH39" s="459"/>
      <c r="AI39" s="459"/>
      <c r="AJ39" s="459"/>
      <c r="AK39" s="459"/>
      <c r="AL39" s="459"/>
      <c r="AM39" s="459"/>
      <c r="AN39" s="459"/>
      <c r="AO39" s="459"/>
      <c r="AP39" s="459"/>
      <c r="AQ39" s="459"/>
      <c r="AR39" s="459"/>
      <c r="AS39" s="459"/>
      <c r="AT39" s="459"/>
      <c r="AU39" s="459"/>
      <c r="AV39" s="459"/>
      <c r="AW39" s="459"/>
      <c r="AX39" s="459"/>
      <c r="AY39" s="459"/>
      <c r="AZ39" s="459"/>
      <c r="BA39" s="459"/>
      <c r="BB39" s="459"/>
      <c r="BC39" s="459"/>
      <c r="BD39" s="459"/>
      <c r="BE39" s="459"/>
      <c r="BF39" s="459"/>
      <c r="BG39" s="459"/>
      <c r="BH39" s="459"/>
      <c r="BI39" s="459"/>
      <c r="BJ39" s="459"/>
      <c r="BK39" s="459"/>
      <c r="BL39" s="459"/>
      <c r="BM39" s="459"/>
      <c r="BN39" s="459"/>
      <c r="BO39" s="459"/>
      <c r="BP39" s="459"/>
      <c r="BQ39" s="459"/>
      <c r="BR39" s="459"/>
      <c r="BS39" s="459"/>
      <c r="BT39" s="459"/>
      <c r="BU39" s="459"/>
      <c r="BV39" s="459"/>
      <c r="BW39" s="459"/>
      <c r="BX39" s="459"/>
      <c r="BY39" s="459"/>
      <c r="BZ39" s="459"/>
      <c r="CA39" s="459"/>
      <c r="CB39" s="459"/>
      <c r="CC39" s="459"/>
      <c r="CD39" s="459"/>
      <c r="CE39" s="459"/>
      <c r="CF39" s="459"/>
      <c r="CG39" s="459"/>
      <c r="CH39" s="459"/>
      <c r="CI39" s="459"/>
      <c r="CJ39" s="459"/>
    </row>
    <row r="40" spans="2:88" s="315" customFormat="1" ht="62.4" x14ac:dyDescent="0.3">
      <c r="B40" s="391"/>
      <c r="C40" s="251" t="s">
        <v>221</v>
      </c>
      <c r="D40" s="371" t="s">
        <v>315</v>
      </c>
      <c r="E40" s="372" t="s">
        <v>158</v>
      </c>
      <c r="F40" s="268">
        <v>43.79</v>
      </c>
      <c r="G40" s="326">
        <v>874.37</v>
      </c>
      <c r="H40" s="326">
        <v>213.96</v>
      </c>
      <c r="I40" s="326">
        <v>1088.33</v>
      </c>
      <c r="J40" s="326">
        <v>38288.662299999996</v>
      </c>
      <c r="K40" s="326">
        <v>9369.3083999999999</v>
      </c>
      <c r="L40" s="326">
        <v>47657.970699999998</v>
      </c>
      <c r="M40" s="253">
        <v>0.22081274931637518</v>
      </c>
      <c r="N40" s="373">
        <v>58181.45823710625</v>
      </c>
      <c r="O40" s="374">
        <v>44470</v>
      </c>
      <c r="P40" s="376" t="s">
        <v>273</v>
      </c>
      <c r="Q40" s="256"/>
      <c r="R40" s="463"/>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c r="AQ40" s="459"/>
      <c r="AR40" s="459"/>
      <c r="AS40" s="459"/>
      <c r="AT40" s="459"/>
      <c r="AU40" s="459"/>
      <c r="AV40" s="459"/>
      <c r="AW40" s="459"/>
      <c r="AX40" s="459"/>
      <c r="AY40" s="459"/>
      <c r="AZ40" s="459"/>
      <c r="BA40" s="459"/>
      <c r="BB40" s="459"/>
      <c r="BC40" s="459"/>
      <c r="BD40" s="459"/>
      <c r="BE40" s="459"/>
      <c r="BF40" s="459"/>
      <c r="BG40" s="459"/>
      <c r="BH40" s="459"/>
      <c r="BI40" s="459"/>
      <c r="BJ40" s="459"/>
      <c r="BK40" s="459"/>
      <c r="BL40" s="459"/>
      <c r="BM40" s="459"/>
      <c r="BN40" s="459"/>
      <c r="BO40" s="459"/>
      <c r="BP40" s="459"/>
      <c r="BQ40" s="459"/>
      <c r="BR40" s="459"/>
      <c r="BS40" s="459"/>
      <c r="BT40" s="459"/>
      <c r="BU40" s="459"/>
      <c r="BV40" s="459"/>
      <c r="BW40" s="459"/>
      <c r="BX40" s="459"/>
      <c r="BY40" s="459"/>
      <c r="BZ40" s="459"/>
      <c r="CA40" s="459"/>
      <c r="CB40" s="459"/>
      <c r="CC40" s="459"/>
      <c r="CD40" s="459"/>
      <c r="CE40" s="459"/>
      <c r="CF40" s="459"/>
      <c r="CG40" s="459"/>
      <c r="CH40" s="459"/>
      <c r="CI40" s="459"/>
      <c r="CJ40" s="459"/>
    </row>
    <row r="41" spans="2:88" s="315" customFormat="1" ht="57.75" customHeight="1" x14ac:dyDescent="0.3">
      <c r="B41" s="259"/>
      <c r="C41" s="251" t="s">
        <v>222</v>
      </c>
      <c r="D41" s="371" t="s">
        <v>317</v>
      </c>
      <c r="E41" s="372" t="s">
        <v>158</v>
      </c>
      <c r="F41" s="268">
        <v>43.79</v>
      </c>
      <c r="G41" s="326">
        <v>468.95</v>
      </c>
      <c r="H41" s="326">
        <v>22.25</v>
      </c>
      <c r="I41" s="373">
        <v>491.2</v>
      </c>
      <c r="J41" s="326">
        <v>20535.320499999998</v>
      </c>
      <c r="K41" s="326">
        <v>974.32749999999999</v>
      </c>
      <c r="L41" s="373">
        <v>21509.647999999997</v>
      </c>
      <c r="M41" s="253">
        <v>0.22081274931637518</v>
      </c>
      <c r="N41" s="373">
        <v>26259.252511707469</v>
      </c>
      <c r="O41" s="374">
        <v>44531</v>
      </c>
      <c r="P41" s="376" t="s">
        <v>273</v>
      </c>
      <c r="Q41" s="256"/>
      <c r="R41" s="460"/>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59"/>
      <c r="AY41" s="459"/>
      <c r="AZ41" s="459"/>
      <c r="BA41" s="459"/>
      <c r="BB41" s="459"/>
      <c r="BC41" s="459"/>
      <c r="BD41" s="459"/>
      <c r="BE41" s="459"/>
      <c r="BF41" s="459"/>
      <c r="BG41" s="459"/>
      <c r="BH41" s="459"/>
      <c r="BI41" s="459"/>
      <c r="BJ41" s="459"/>
      <c r="BK41" s="459"/>
      <c r="BL41" s="459"/>
      <c r="BM41" s="459"/>
      <c r="BN41" s="459"/>
      <c r="BO41" s="459"/>
      <c r="BP41" s="459"/>
      <c r="BQ41" s="459"/>
      <c r="BR41" s="459"/>
      <c r="BS41" s="459"/>
      <c r="BT41" s="459"/>
      <c r="BU41" s="459"/>
      <c r="BV41" s="459"/>
      <c r="BW41" s="459"/>
      <c r="BX41" s="459"/>
      <c r="BY41" s="459"/>
      <c r="BZ41" s="459"/>
      <c r="CA41" s="459"/>
      <c r="CB41" s="459"/>
      <c r="CC41" s="459"/>
      <c r="CD41" s="459"/>
      <c r="CE41" s="459"/>
      <c r="CF41" s="459"/>
      <c r="CG41" s="459"/>
      <c r="CH41" s="459"/>
      <c r="CI41" s="459"/>
      <c r="CJ41" s="459"/>
    </row>
    <row r="42" spans="2:88" s="315" customFormat="1" ht="31.2" x14ac:dyDescent="0.3">
      <c r="B42" s="259"/>
      <c r="C42" s="251">
        <v>98689</v>
      </c>
      <c r="D42" s="371" t="s">
        <v>189</v>
      </c>
      <c r="E42" s="372" t="s">
        <v>156</v>
      </c>
      <c r="F42" s="268">
        <v>1.84</v>
      </c>
      <c r="G42" s="326">
        <v>88.04</v>
      </c>
      <c r="H42" s="326">
        <v>18.510000000000002</v>
      </c>
      <c r="I42" s="373">
        <v>106.55000000000001</v>
      </c>
      <c r="J42" s="326">
        <v>161.99360000000001</v>
      </c>
      <c r="K42" s="326">
        <v>34.058400000000006</v>
      </c>
      <c r="L42" s="373">
        <v>196.05200000000002</v>
      </c>
      <c r="M42" s="253">
        <v>0.22081274931637518</v>
      </c>
      <c r="N42" s="373">
        <v>239.34278112897402</v>
      </c>
      <c r="O42" s="374">
        <v>44470</v>
      </c>
      <c r="P42" s="376" t="s">
        <v>62</v>
      </c>
      <c r="Q42" s="392" t="s">
        <v>332</v>
      </c>
      <c r="R42" s="460"/>
      <c r="S42" s="459"/>
      <c r="T42" s="459"/>
      <c r="U42" s="459"/>
      <c r="V42" s="459"/>
      <c r="W42" s="459"/>
      <c r="X42" s="459"/>
      <c r="Y42" s="459"/>
      <c r="Z42" s="459"/>
      <c r="AA42" s="459"/>
      <c r="AB42" s="459"/>
      <c r="AC42" s="459"/>
      <c r="AD42" s="459"/>
      <c r="AE42" s="459"/>
      <c r="AF42" s="459"/>
      <c r="AG42" s="459"/>
      <c r="AH42" s="459"/>
      <c r="AI42" s="459"/>
      <c r="AJ42" s="459"/>
      <c r="AK42" s="459"/>
      <c r="AL42" s="459"/>
      <c r="AM42" s="459"/>
      <c r="AN42" s="459"/>
      <c r="AO42" s="459"/>
      <c r="AP42" s="459"/>
      <c r="AQ42" s="459"/>
      <c r="AR42" s="459"/>
      <c r="AS42" s="459"/>
      <c r="AT42" s="459"/>
      <c r="AU42" s="459"/>
      <c r="AV42" s="459"/>
      <c r="AW42" s="459"/>
      <c r="AX42" s="459"/>
      <c r="AY42" s="459"/>
      <c r="AZ42" s="459"/>
      <c r="BA42" s="459"/>
      <c r="BB42" s="459"/>
      <c r="BC42" s="459"/>
      <c r="BD42" s="459"/>
      <c r="BE42" s="459"/>
      <c r="BF42" s="459"/>
      <c r="BG42" s="459"/>
      <c r="BH42" s="459"/>
      <c r="BI42" s="459"/>
      <c r="BJ42" s="459"/>
      <c r="BK42" s="459"/>
      <c r="BL42" s="459"/>
      <c r="BM42" s="459"/>
      <c r="BN42" s="459"/>
      <c r="BO42" s="459"/>
      <c r="BP42" s="459"/>
      <c r="BQ42" s="459"/>
      <c r="BR42" s="459"/>
      <c r="BS42" s="459"/>
      <c r="BT42" s="459"/>
      <c r="BU42" s="459"/>
      <c r="BV42" s="459"/>
      <c r="BW42" s="459"/>
      <c r="BX42" s="459"/>
      <c r="BY42" s="459"/>
      <c r="BZ42" s="459"/>
      <c r="CA42" s="459"/>
      <c r="CB42" s="459"/>
      <c r="CC42" s="459"/>
      <c r="CD42" s="459"/>
      <c r="CE42" s="459"/>
      <c r="CF42" s="459"/>
      <c r="CG42" s="459"/>
      <c r="CH42" s="459"/>
      <c r="CI42" s="459"/>
      <c r="CJ42" s="459"/>
    </row>
    <row r="43" spans="2:88" s="315" customFormat="1" x14ac:dyDescent="0.3">
      <c r="B43" s="259"/>
      <c r="C43" s="260"/>
      <c r="D43" s="378"/>
      <c r="E43" s="379"/>
      <c r="F43" s="380"/>
      <c r="G43" s="380"/>
      <c r="H43" s="380"/>
      <c r="I43" s="381"/>
      <c r="J43" s="382"/>
      <c r="K43" s="382"/>
      <c r="L43" s="383"/>
      <c r="M43" s="384"/>
      <c r="N43" s="385"/>
      <c r="O43" s="254"/>
      <c r="P43" s="379"/>
      <c r="Q43" s="377"/>
      <c r="R43" s="461"/>
      <c r="S43" s="459"/>
      <c r="T43" s="459"/>
      <c r="U43" s="459"/>
      <c r="V43" s="459"/>
      <c r="W43" s="459"/>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59"/>
      <c r="AW43" s="459"/>
      <c r="AX43" s="459"/>
      <c r="AY43" s="459"/>
      <c r="AZ43" s="459"/>
      <c r="BA43" s="459"/>
      <c r="BB43" s="459"/>
      <c r="BC43" s="459"/>
      <c r="BD43" s="459"/>
      <c r="BE43" s="459"/>
      <c r="BF43" s="459"/>
      <c r="BG43" s="459"/>
      <c r="BH43" s="459"/>
      <c r="BI43" s="459"/>
      <c r="BJ43" s="459"/>
      <c r="BK43" s="459"/>
      <c r="BL43" s="459"/>
      <c r="BM43" s="459"/>
      <c r="BN43" s="459"/>
      <c r="BO43" s="459"/>
      <c r="BP43" s="459"/>
      <c r="BQ43" s="459"/>
      <c r="BR43" s="459"/>
      <c r="BS43" s="459"/>
      <c r="BT43" s="459"/>
      <c r="BU43" s="459"/>
      <c r="BV43" s="459"/>
      <c r="BW43" s="459"/>
      <c r="BX43" s="459"/>
      <c r="BY43" s="459"/>
      <c r="BZ43" s="459"/>
      <c r="CA43" s="459"/>
      <c r="CB43" s="459"/>
      <c r="CC43" s="459"/>
      <c r="CD43" s="459"/>
      <c r="CE43" s="459"/>
      <c r="CF43" s="459"/>
      <c r="CG43" s="459"/>
      <c r="CH43" s="459"/>
      <c r="CI43" s="459"/>
      <c r="CJ43" s="459"/>
    </row>
    <row r="44" spans="2:88" s="317" customFormat="1" x14ac:dyDescent="0.3">
      <c r="B44" s="245" t="s">
        <v>18</v>
      </c>
      <c r="C44" s="246"/>
      <c r="D44" s="261" t="s">
        <v>71</v>
      </c>
      <c r="E44" s="247"/>
      <c r="F44" s="248"/>
      <c r="G44" s="248"/>
      <c r="H44" s="248"/>
      <c r="I44" s="246"/>
      <c r="J44" s="327">
        <v>47408.959999999985</v>
      </c>
      <c r="K44" s="327">
        <v>11351.400000000001</v>
      </c>
      <c r="L44" s="327">
        <v>58760.359999999979</v>
      </c>
      <c r="M44" s="249"/>
      <c r="N44" s="327">
        <v>71735.396642419932</v>
      </c>
      <c r="O44" s="247"/>
      <c r="P44" s="247"/>
      <c r="Q44" s="328"/>
      <c r="R44" s="461" t="s">
        <v>155</v>
      </c>
      <c r="S44" s="464"/>
      <c r="T44" s="464"/>
      <c r="U44" s="464"/>
      <c r="V44" s="464"/>
      <c r="W44" s="464"/>
      <c r="X44" s="464"/>
      <c r="Y44" s="464"/>
      <c r="Z44" s="464"/>
      <c r="AA44" s="464"/>
      <c r="AB44" s="464"/>
      <c r="AC44" s="464"/>
      <c r="AD44" s="464"/>
      <c r="AE44" s="464"/>
      <c r="AF44" s="464"/>
      <c r="AG44" s="464"/>
      <c r="AH44" s="464"/>
      <c r="AI44" s="464"/>
      <c r="AJ44" s="464"/>
      <c r="AK44" s="464"/>
      <c r="AL44" s="464"/>
      <c r="AM44" s="464"/>
      <c r="AN44" s="464"/>
      <c r="AO44" s="464"/>
      <c r="AP44" s="464"/>
      <c r="AQ44" s="464"/>
      <c r="AR44" s="464"/>
      <c r="AS44" s="464"/>
      <c r="AT44" s="464"/>
      <c r="AU44" s="464"/>
      <c r="AV44" s="464"/>
      <c r="AW44" s="464"/>
      <c r="AX44" s="464"/>
      <c r="AY44" s="464"/>
      <c r="AZ44" s="464"/>
      <c r="BA44" s="464"/>
      <c r="BB44" s="464"/>
      <c r="BC44" s="464"/>
      <c r="BD44" s="464"/>
      <c r="BE44" s="464"/>
      <c r="BF44" s="464"/>
      <c r="BG44" s="464"/>
      <c r="BH44" s="464"/>
      <c r="BI44" s="464"/>
      <c r="BJ44" s="464"/>
      <c r="BK44" s="464"/>
      <c r="BL44" s="464"/>
      <c r="BM44" s="464"/>
      <c r="BN44" s="464"/>
      <c r="BO44" s="464"/>
      <c r="BP44" s="464"/>
      <c r="BQ44" s="464"/>
      <c r="BR44" s="464"/>
      <c r="BS44" s="464"/>
      <c r="BT44" s="464"/>
      <c r="BU44" s="464"/>
      <c r="BV44" s="464"/>
      <c r="BW44" s="464"/>
      <c r="BX44" s="464"/>
      <c r="BY44" s="464"/>
      <c r="BZ44" s="464"/>
      <c r="CA44" s="464"/>
      <c r="CB44" s="464"/>
      <c r="CC44" s="464"/>
      <c r="CD44" s="464"/>
      <c r="CE44" s="464"/>
      <c r="CF44" s="464"/>
      <c r="CG44" s="464"/>
      <c r="CH44" s="464"/>
      <c r="CI44" s="464"/>
      <c r="CJ44" s="464"/>
    </row>
    <row r="45" spans="2:88" s="315" customFormat="1" x14ac:dyDescent="0.3">
      <c r="B45" s="262"/>
      <c r="C45" s="263"/>
      <c r="D45" s="264" t="s">
        <v>232</v>
      </c>
      <c r="E45" s="264"/>
      <c r="F45" s="265"/>
      <c r="G45" s="265"/>
      <c r="H45" s="265"/>
      <c r="I45" s="263"/>
      <c r="J45" s="341"/>
      <c r="K45" s="341"/>
      <c r="L45" s="341"/>
      <c r="M45" s="267"/>
      <c r="N45" s="268"/>
      <c r="O45" s="269"/>
      <c r="P45" s="263"/>
      <c r="Q45" s="292"/>
      <c r="R45" s="463"/>
      <c r="S45" s="459"/>
      <c r="T45" s="459"/>
      <c r="U45" s="459"/>
      <c r="V45" s="459"/>
      <c r="W45" s="459"/>
      <c r="X45" s="459"/>
      <c r="Y45" s="459"/>
      <c r="Z45" s="459"/>
      <c r="AA45" s="459"/>
      <c r="AB45" s="459"/>
      <c r="AC45" s="459"/>
      <c r="AD45" s="459"/>
      <c r="AE45" s="459"/>
      <c r="AF45" s="459"/>
      <c r="AG45" s="459"/>
      <c r="AH45" s="459"/>
      <c r="AI45" s="459"/>
      <c r="AJ45" s="459"/>
      <c r="AK45" s="459"/>
      <c r="AL45" s="459"/>
      <c r="AM45" s="459"/>
      <c r="AN45" s="459"/>
      <c r="AO45" s="459"/>
      <c r="AP45" s="459"/>
      <c r="AQ45" s="459"/>
      <c r="AR45" s="459"/>
      <c r="AS45" s="459"/>
      <c r="AT45" s="459"/>
      <c r="AU45" s="459"/>
      <c r="AV45" s="459"/>
      <c r="AW45" s="459"/>
      <c r="AX45" s="459"/>
      <c r="AY45" s="459"/>
      <c r="AZ45" s="459"/>
      <c r="BA45" s="459"/>
      <c r="BB45" s="459"/>
      <c r="BC45" s="459"/>
      <c r="BD45" s="459"/>
      <c r="BE45" s="459"/>
      <c r="BF45" s="459"/>
      <c r="BG45" s="459"/>
      <c r="BH45" s="459"/>
      <c r="BI45" s="459"/>
      <c r="BJ45" s="459"/>
      <c r="BK45" s="459"/>
      <c r="BL45" s="459"/>
      <c r="BM45" s="459"/>
      <c r="BN45" s="459"/>
      <c r="BO45" s="459"/>
      <c r="BP45" s="459"/>
      <c r="BQ45" s="459"/>
      <c r="BR45" s="459"/>
      <c r="BS45" s="459"/>
      <c r="BT45" s="459"/>
      <c r="BU45" s="459"/>
      <c r="BV45" s="459"/>
      <c r="BW45" s="459"/>
      <c r="BX45" s="459"/>
      <c r="BY45" s="459"/>
      <c r="BZ45" s="459"/>
      <c r="CA45" s="459"/>
      <c r="CB45" s="459"/>
      <c r="CC45" s="459"/>
      <c r="CD45" s="459"/>
      <c r="CE45" s="459"/>
      <c r="CF45" s="459"/>
      <c r="CG45" s="459"/>
      <c r="CH45" s="459"/>
      <c r="CI45" s="459"/>
      <c r="CJ45" s="459"/>
    </row>
    <row r="46" spans="2:88" s="317" customFormat="1" ht="46.8" x14ac:dyDescent="0.3">
      <c r="B46" s="259"/>
      <c r="C46" s="251" t="s">
        <v>251</v>
      </c>
      <c r="D46" s="371" t="s">
        <v>267</v>
      </c>
      <c r="E46" s="372" t="s">
        <v>157</v>
      </c>
      <c r="F46" s="380">
        <v>3</v>
      </c>
      <c r="G46" s="326">
        <v>285.56</v>
      </c>
      <c r="H46" s="326">
        <v>105.96</v>
      </c>
      <c r="I46" s="373">
        <v>391.52</v>
      </c>
      <c r="J46" s="326">
        <v>856.68000000000006</v>
      </c>
      <c r="K46" s="326">
        <v>317.88</v>
      </c>
      <c r="L46" s="373">
        <v>1174.56</v>
      </c>
      <c r="M46" s="253">
        <v>0.22081274931637518</v>
      </c>
      <c r="N46" s="373">
        <v>1433.9178228370415</v>
      </c>
      <c r="O46" s="374">
        <v>44531</v>
      </c>
      <c r="P46" s="255" t="s">
        <v>115</v>
      </c>
      <c r="Q46" s="377"/>
      <c r="R46" s="460"/>
      <c r="S46" s="459"/>
      <c r="T46" s="464"/>
      <c r="U46" s="464"/>
      <c r="V46" s="464"/>
      <c r="W46" s="464"/>
      <c r="X46" s="464"/>
      <c r="Y46" s="464"/>
      <c r="Z46" s="464"/>
      <c r="AA46" s="464"/>
      <c r="AB46" s="464"/>
      <c r="AC46" s="464"/>
      <c r="AD46" s="464"/>
      <c r="AE46" s="464"/>
      <c r="AF46" s="464"/>
      <c r="AG46" s="464"/>
      <c r="AH46" s="464"/>
      <c r="AI46" s="464"/>
      <c r="AJ46" s="464"/>
      <c r="AK46" s="464"/>
      <c r="AL46" s="464"/>
      <c r="AM46" s="464"/>
      <c r="AN46" s="464"/>
      <c r="AO46" s="464"/>
      <c r="AP46" s="464"/>
      <c r="AQ46" s="464"/>
      <c r="AR46" s="464"/>
      <c r="AS46" s="464"/>
      <c r="AT46" s="464"/>
      <c r="AU46" s="464"/>
      <c r="AV46" s="464"/>
      <c r="AW46" s="464"/>
      <c r="AX46" s="464"/>
      <c r="AY46" s="464"/>
      <c r="AZ46" s="464"/>
      <c r="BA46" s="464"/>
      <c r="BB46" s="464"/>
      <c r="BC46" s="464"/>
      <c r="BD46" s="464"/>
      <c r="BE46" s="464"/>
      <c r="BF46" s="464"/>
      <c r="BG46" s="464"/>
      <c r="BH46" s="464"/>
      <c r="BI46" s="464"/>
      <c r="BJ46" s="464"/>
      <c r="BK46" s="464"/>
      <c r="BL46" s="464"/>
      <c r="BM46" s="464"/>
      <c r="BN46" s="464"/>
      <c r="BO46" s="464"/>
      <c r="BP46" s="464"/>
      <c r="BQ46" s="464"/>
      <c r="BR46" s="464"/>
      <c r="BS46" s="464"/>
      <c r="BT46" s="464"/>
      <c r="BU46" s="464"/>
      <c r="BV46" s="464"/>
      <c r="BW46" s="464"/>
      <c r="BX46" s="464"/>
      <c r="BY46" s="464"/>
      <c r="BZ46" s="464"/>
      <c r="CA46" s="464"/>
      <c r="CB46" s="464"/>
      <c r="CC46" s="464"/>
      <c r="CD46" s="464"/>
      <c r="CE46" s="464"/>
      <c r="CF46" s="464"/>
      <c r="CG46" s="464"/>
      <c r="CH46" s="464"/>
      <c r="CI46" s="464"/>
      <c r="CJ46" s="464"/>
    </row>
    <row r="47" spans="2:88" s="317" customFormat="1" ht="46.8" x14ac:dyDescent="0.3">
      <c r="B47" s="259"/>
      <c r="C47" s="251" t="s">
        <v>253</v>
      </c>
      <c r="D47" s="371" t="s">
        <v>268</v>
      </c>
      <c r="E47" s="372" t="s">
        <v>157</v>
      </c>
      <c r="F47" s="380">
        <v>3</v>
      </c>
      <c r="G47" s="326">
        <v>644.94000000000005</v>
      </c>
      <c r="H47" s="326">
        <v>105.96</v>
      </c>
      <c r="I47" s="373">
        <v>750.90000000000009</v>
      </c>
      <c r="J47" s="326">
        <v>1934.8200000000002</v>
      </c>
      <c r="K47" s="326">
        <v>317.88</v>
      </c>
      <c r="L47" s="373">
        <v>2252.7000000000003</v>
      </c>
      <c r="M47" s="253">
        <v>0.22081274931637518</v>
      </c>
      <c r="N47" s="373">
        <v>2750.1248803849985</v>
      </c>
      <c r="O47" s="374">
        <v>44531</v>
      </c>
      <c r="P47" s="255" t="s">
        <v>117</v>
      </c>
      <c r="Q47" s="377"/>
      <c r="R47" s="460"/>
      <c r="S47" s="459"/>
      <c r="T47" s="464"/>
      <c r="U47" s="464"/>
      <c r="V47" s="464"/>
      <c r="W47" s="464"/>
      <c r="X47" s="464"/>
      <c r="Y47" s="464"/>
      <c r="Z47" s="464"/>
      <c r="AA47" s="464"/>
      <c r="AB47" s="464"/>
      <c r="AC47" s="464"/>
      <c r="AD47" s="464"/>
      <c r="AE47" s="464"/>
      <c r="AF47" s="464"/>
      <c r="AG47" s="464"/>
      <c r="AH47" s="464"/>
      <c r="AI47" s="464"/>
      <c r="AJ47" s="464"/>
      <c r="AK47" s="464"/>
      <c r="AL47" s="464"/>
      <c r="AM47" s="464"/>
      <c r="AN47" s="464"/>
      <c r="AO47" s="464"/>
      <c r="AP47" s="464"/>
      <c r="AQ47" s="464"/>
      <c r="AR47" s="464"/>
      <c r="AS47" s="464"/>
      <c r="AT47" s="464"/>
      <c r="AU47" s="464"/>
      <c r="AV47" s="464"/>
      <c r="AW47" s="464"/>
      <c r="AX47" s="464"/>
      <c r="AY47" s="464"/>
      <c r="AZ47" s="464"/>
      <c r="BA47" s="464"/>
      <c r="BB47" s="464"/>
      <c r="BC47" s="464"/>
      <c r="BD47" s="464"/>
      <c r="BE47" s="464"/>
      <c r="BF47" s="464"/>
      <c r="BG47" s="464"/>
      <c r="BH47" s="464"/>
      <c r="BI47" s="464"/>
      <c r="BJ47" s="464"/>
      <c r="BK47" s="464"/>
      <c r="BL47" s="464"/>
      <c r="BM47" s="464"/>
      <c r="BN47" s="464"/>
      <c r="BO47" s="464"/>
      <c r="BP47" s="464"/>
      <c r="BQ47" s="464"/>
      <c r="BR47" s="464"/>
      <c r="BS47" s="464"/>
      <c r="BT47" s="464"/>
      <c r="BU47" s="464"/>
      <c r="BV47" s="464"/>
      <c r="BW47" s="464"/>
      <c r="BX47" s="464"/>
      <c r="BY47" s="464"/>
      <c r="BZ47" s="464"/>
      <c r="CA47" s="464"/>
      <c r="CB47" s="464"/>
      <c r="CC47" s="464"/>
      <c r="CD47" s="464"/>
      <c r="CE47" s="464"/>
      <c r="CF47" s="464"/>
      <c r="CG47" s="464"/>
      <c r="CH47" s="464"/>
      <c r="CI47" s="464"/>
      <c r="CJ47" s="464"/>
    </row>
    <row r="48" spans="2:88" s="317" customFormat="1" ht="46.8" x14ac:dyDescent="0.3">
      <c r="B48" s="259"/>
      <c r="C48" s="251" t="s">
        <v>254</v>
      </c>
      <c r="D48" s="371" t="s">
        <v>269</v>
      </c>
      <c r="E48" s="372" t="s">
        <v>157</v>
      </c>
      <c r="F48" s="380">
        <v>2</v>
      </c>
      <c r="G48" s="326">
        <v>405.76</v>
      </c>
      <c r="H48" s="326">
        <v>105.96</v>
      </c>
      <c r="I48" s="373">
        <v>511.71999999999997</v>
      </c>
      <c r="J48" s="326">
        <v>811.52</v>
      </c>
      <c r="K48" s="326">
        <v>211.92</v>
      </c>
      <c r="L48" s="373">
        <v>1023.4399999999999</v>
      </c>
      <c r="M48" s="253">
        <v>0.22081274931637518</v>
      </c>
      <c r="N48" s="373">
        <v>1249.4286001603509</v>
      </c>
      <c r="O48" s="374">
        <v>44531</v>
      </c>
      <c r="P48" s="255" t="s">
        <v>117</v>
      </c>
      <c r="Q48" s="377"/>
      <c r="R48" s="460"/>
      <c r="S48" s="459"/>
      <c r="T48" s="464"/>
      <c r="U48" s="464"/>
      <c r="V48" s="464"/>
      <c r="W48" s="464"/>
      <c r="X48" s="464"/>
      <c r="Y48" s="464"/>
      <c r="Z48" s="464"/>
      <c r="AA48" s="464"/>
      <c r="AB48" s="464"/>
      <c r="AC48" s="464"/>
      <c r="AD48" s="464"/>
      <c r="AE48" s="464"/>
      <c r="AF48" s="464"/>
      <c r="AG48" s="464"/>
      <c r="AH48" s="464"/>
      <c r="AI48" s="464"/>
      <c r="AJ48" s="464"/>
      <c r="AK48" s="464"/>
      <c r="AL48" s="464"/>
      <c r="AM48" s="464"/>
      <c r="AN48" s="464"/>
      <c r="AO48" s="464"/>
      <c r="AP48" s="464"/>
      <c r="AQ48" s="464"/>
      <c r="AR48" s="464"/>
      <c r="AS48" s="464"/>
      <c r="AT48" s="464"/>
      <c r="AU48" s="464"/>
      <c r="AV48" s="464"/>
      <c r="AW48" s="464"/>
      <c r="AX48" s="464"/>
      <c r="AY48" s="464"/>
      <c r="AZ48" s="464"/>
      <c r="BA48" s="464"/>
      <c r="BB48" s="464"/>
      <c r="BC48" s="464"/>
      <c r="BD48" s="464"/>
      <c r="BE48" s="464"/>
      <c r="BF48" s="464"/>
      <c r="BG48" s="464"/>
      <c r="BH48" s="464"/>
      <c r="BI48" s="464"/>
      <c r="BJ48" s="464"/>
      <c r="BK48" s="464"/>
      <c r="BL48" s="464"/>
      <c r="BM48" s="464"/>
      <c r="BN48" s="464"/>
      <c r="BO48" s="464"/>
      <c r="BP48" s="464"/>
      <c r="BQ48" s="464"/>
      <c r="BR48" s="464"/>
      <c r="BS48" s="464"/>
      <c r="BT48" s="464"/>
      <c r="BU48" s="464"/>
      <c r="BV48" s="464"/>
      <c r="BW48" s="464"/>
      <c r="BX48" s="464"/>
      <c r="BY48" s="464"/>
      <c r="BZ48" s="464"/>
      <c r="CA48" s="464"/>
      <c r="CB48" s="464"/>
      <c r="CC48" s="464"/>
      <c r="CD48" s="464"/>
      <c r="CE48" s="464"/>
      <c r="CF48" s="464"/>
      <c r="CG48" s="464"/>
      <c r="CH48" s="464"/>
      <c r="CI48" s="464"/>
      <c r="CJ48" s="464"/>
    </row>
    <row r="49" spans="2:88" s="317" customFormat="1" x14ac:dyDescent="0.3">
      <c r="B49" s="259"/>
      <c r="C49" s="251" t="s">
        <v>236</v>
      </c>
      <c r="D49" s="371" t="s">
        <v>252</v>
      </c>
      <c r="E49" s="372" t="s">
        <v>157</v>
      </c>
      <c r="F49" s="380">
        <v>3</v>
      </c>
      <c r="G49" s="326">
        <v>371.99</v>
      </c>
      <c r="H49" s="326">
        <v>26.49</v>
      </c>
      <c r="I49" s="373">
        <v>398.48</v>
      </c>
      <c r="J49" s="326">
        <v>1115.97</v>
      </c>
      <c r="K49" s="326">
        <v>79.47</v>
      </c>
      <c r="L49" s="373">
        <v>1195.44</v>
      </c>
      <c r="M49" s="253">
        <v>0.22081274931637518</v>
      </c>
      <c r="N49" s="373">
        <v>1459.4083930427676</v>
      </c>
      <c r="O49" s="374">
        <v>44531</v>
      </c>
      <c r="P49" s="376" t="s">
        <v>102</v>
      </c>
      <c r="Q49" s="377"/>
      <c r="R49" s="460"/>
      <c r="S49" s="459"/>
      <c r="T49" s="464"/>
      <c r="U49" s="464"/>
      <c r="V49" s="464"/>
      <c r="W49" s="464"/>
      <c r="X49" s="464"/>
      <c r="Y49" s="464"/>
      <c r="Z49" s="464"/>
      <c r="AA49" s="464"/>
      <c r="AB49" s="464"/>
      <c r="AC49" s="464"/>
      <c r="AD49" s="464"/>
      <c r="AE49" s="464"/>
      <c r="AF49" s="464"/>
      <c r="AG49" s="464"/>
      <c r="AH49" s="464"/>
      <c r="AI49" s="464"/>
      <c r="AJ49" s="464"/>
      <c r="AK49" s="464"/>
      <c r="AL49" s="464"/>
      <c r="AM49" s="464"/>
      <c r="AN49" s="464"/>
      <c r="AO49" s="464"/>
      <c r="AP49" s="464"/>
      <c r="AQ49" s="464"/>
      <c r="AR49" s="464"/>
      <c r="AS49" s="464"/>
      <c r="AT49" s="464"/>
      <c r="AU49" s="464"/>
      <c r="AV49" s="464"/>
      <c r="AW49" s="464"/>
      <c r="AX49" s="464"/>
      <c r="AY49" s="464"/>
      <c r="AZ49" s="464"/>
      <c r="BA49" s="464"/>
      <c r="BB49" s="464"/>
      <c r="BC49" s="464"/>
      <c r="BD49" s="464"/>
      <c r="BE49" s="464"/>
      <c r="BF49" s="464"/>
      <c r="BG49" s="464"/>
      <c r="BH49" s="464"/>
      <c r="BI49" s="464"/>
      <c r="BJ49" s="464"/>
      <c r="BK49" s="464"/>
      <c r="BL49" s="464"/>
      <c r="BM49" s="464"/>
      <c r="BN49" s="464"/>
      <c r="BO49" s="464"/>
      <c r="BP49" s="464"/>
      <c r="BQ49" s="464"/>
      <c r="BR49" s="464"/>
      <c r="BS49" s="464"/>
      <c r="BT49" s="464"/>
      <c r="BU49" s="464"/>
      <c r="BV49" s="464"/>
      <c r="BW49" s="464"/>
      <c r="BX49" s="464"/>
      <c r="BY49" s="464"/>
      <c r="BZ49" s="464"/>
      <c r="CA49" s="464"/>
      <c r="CB49" s="464"/>
      <c r="CC49" s="464"/>
      <c r="CD49" s="464"/>
      <c r="CE49" s="464"/>
      <c r="CF49" s="464"/>
      <c r="CG49" s="464"/>
      <c r="CH49" s="464"/>
      <c r="CI49" s="464"/>
      <c r="CJ49" s="464"/>
    </row>
    <row r="50" spans="2:88" s="317" customFormat="1" x14ac:dyDescent="0.3">
      <c r="B50" s="259"/>
      <c r="C50" s="251" t="s">
        <v>237</v>
      </c>
      <c r="D50" s="371" t="s">
        <v>104</v>
      </c>
      <c r="E50" s="372" t="s">
        <v>157</v>
      </c>
      <c r="F50" s="380">
        <v>5</v>
      </c>
      <c r="G50" s="326">
        <v>1779.92</v>
      </c>
      <c r="H50" s="326">
        <v>211.92</v>
      </c>
      <c r="I50" s="373">
        <v>1991.8400000000001</v>
      </c>
      <c r="J50" s="326">
        <v>8899.6</v>
      </c>
      <c r="K50" s="326">
        <v>1059.5999999999999</v>
      </c>
      <c r="L50" s="373">
        <v>9959.2000000000007</v>
      </c>
      <c r="M50" s="253">
        <v>0.22081274931637518</v>
      </c>
      <c r="N50" s="373">
        <v>12158.318332991645</v>
      </c>
      <c r="O50" s="374">
        <v>44531</v>
      </c>
      <c r="P50" s="376" t="s">
        <v>102</v>
      </c>
      <c r="Q50" s="377"/>
      <c r="R50" s="460"/>
      <c r="S50" s="459"/>
      <c r="T50" s="464"/>
      <c r="U50" s="464"/>
      <c r="V50" s="464"/>
      <c r="W50" s="464"/>
      <c r="X50" s="464"/>
      <c r="Y50" s="464"/>
      <c r="Z50" s="464"/>
      <c r="AA50" s="464"/>
      <c r="AB50" s="464"/>
      <c r="AC50" s="464"/>
      <c r="AD50" s="464"/>
      <c r="AE50" s="464"/>
      <c r="AF50" s="464"/>
      <c r="AG50" s="464"/>
      <c r="AH50" s="464"/>
      <c r="AI50" s="464"/>
      <c r="AJ50" s="464"/>
      <c r="AK50" s="464"/>
      <c r="AL50" s="464"/>
      <c r="AM50" s="464"/>
      <c r="AN50" s="464"/>
      <c r="AO50" s="464"/>
      <c r="AP50" s="464"/>
      <c r="AQ50" s="464"/>
      <c r="AR50" s="464"/>
      <c r="AS50" s="464"/>
      <c r="AT50" s="464"/>
      <c r="AU50" s="464"/>
      <c r="AV50" s="464"/>
      <c r="AW50" s="464"/>
      <c r="AX50" s="464"/>
      <c r="AY50" s="464"/>
      <c r="AZ50" s="464"/>
      <c r="BA50" s="464"/>
      <c r="BB50" s="464"/>
      <c r="BC50" s="464"/>
      <c r="BD50" s="464"/>
      <c r="BE50" s="464"/>
      <c r="BF50" s="464"/>
      <c r="BG50" s="464"/>
      <c r="BH50" s="464"/>
      <c r="BI50" s="464"/>
      <c r="BJ50" s="464"/>
      <c r="BK50" s="464"/>
      <c r="BL50" s="464"/>
      <c r="BM50" s="464"/>
      <c r="BN50" s="464"/>
      <c r="BO50" s="464"/>
      <c r="BP50" s="464"/>
      <c r="BQ50" s="464"/>
      <c r="BR50" s="464"/>
      <c r="BS50" s="464"/>
      <c r="BT50" s="464"/>
      <c r="BU50" s="464"/>
      <c r="BV50" s="464"/>
      <c r="BW50" s="464"/>
      <c r="BX50" s="464"/>
      <c r="BY50" s="464"/>
      <c r="BZ50" s="464"/>
      <c r="CA50" s="464"/>
      <c r="CB50" s="464"/>
      <c r="CC50" s="464"/>
      <c r="CD50" s="464"/>
      <c r="CE50" s="464"/>
      <c r="CF50" s="464"/>
      <c r="CG50" s="464"/>
      <c r="CH50" s="464"/>
      <c r="CI50" s="464"/>
      <c r="CJ50" s="464"/>
    </row>
    <row r="51" spans="2:88" s="317" customFormat="1" x14ac:dyDescent="0.3">
      <c r="B51" s="259"/>
      <c r="C51" s="251" t="s">
        <v>238</v>
      </c>
      <c r="D51" s="371" t="s">
        <v>105</v>
      </c>
      <c r="E51" s="372" t="s">
        <v>157</v>
      </c>
      <c r="F51" s="380">
        <v>4</v>
      </c>
      <c r="G51" s="326">
        <v>28.99</v>
      </c>
      <c r="H51" s="326">
        <v>26.49</v>
      </c>
      <c r="I51" s="373">
        <v>55.48</v>
      </c>
      <c r="J51" s="326">
        <v>115.96</v>
      </c>
      <c r="K51" s="326">
        <v>105.96</v>
      </c>
      <c r="L51" s="373">
        <v>221.92</v>
      </c>
      <c r="M51" s="253">
        <v>0.22081274931637518</v>
      </c>
      <c r="N51" s="373">
        <v>270.92276532828998</v>
      </c>
      <c r="O51" s="374">
        <v>44531</v>
      </c>
      <c r="P51" s="376" t="s">
        <v>102</v>
      </c>
      <c r="Q51" s="377"/>
      <c r="R51" s="460"/>
      <c r="S51" s="459"/>
      <c r="T51" s="464"/>
      <c r="U51" s="464"/>
      <c r="V51" s="464"/>
      <c r="W51" s="464"/>
      <c r="X51" s="464"/>
      <c r="Y51" s="464"/>
      <c r="Z51" s="464"/>
      <c r="AA51" s="464"/>
      <c r="AB51" s="464"/>
      <c r="AC51" s="464"/>
      <c r="AD51" s="464"/>
      <c r="AE51" s="464"/>
      <c r="AF51" s="464"/>
      <c r="AG51" s="464"/>
      <c r="AH51" s="464"/>
      <c r="AI51" s="464"/>
      <c r="AJ51" s="464"/>
      <c r="AK51" s="464"/>
      <c r="AL51" s="464"/>
      <c r="AM51" s="464"/>
      <c r="AN51" s="464"/>
      <c r="AO51" s="464"/>
      <c r="AP51" s="464"/>
      <c r="AQ51" s="464"/>
      <c r="AR51" s="464"/>
      <c r="AS51" s="464"/>
      <c r="AT51" s="464"/>
      <c r="AU51" s="464"/>
      <c r="AV51" s="464"/>
      <c r="AW51" s="464"/>
      <c r="AX51" s="464"/>
      <c r="AY51" s="464"/>
      <c r="AZ51" s="464"/>
      <c r="BA51" s="464"/>
      <c r="BB51" s="464"/>
      <c r="BC51" s="464"/>
      <c r="BD51" s="464"/>
      <c r="BE51" s="464"/>
      <c r="BF51" s="464"/>
      <c r="BG51" s="464"/>
      <c r="BH51" s="464"/>
      <c r="BI51" s="464"/>
      <c r="BJ51" s="464"/>
      <c r="BK51" s="464"/>
      <c r="BL51" s="464"/>
      <c r="BM51" s="464"/>
      <c r="BN51" s="464"/>
      <c r="BO51" s="464"/>
      <c r="BP51" s="464"/>
      <c r="BQ51" s="464"/>
      <c r="BR51" s="464"/>
      <c r="BS51" s="464"/>
      <c r="BT51" s="464"/>
      <c r="BU51" s="464"/>
      <c r="BV51" s="464"/>
      <c r="BW51" s="464"/>
      <c r="BX51" s="464"/>
      <c r="BY51" s="464"/>
      <c r="BZ51" s="464"/>
      <c r="CA51" s="464"/>
      <c r="CB51" s="464"/>
      <c r="CC51" s="464"/>
      <c r="CD51" s="464"/>
      <c r="CE51" s="464"/>
      <c r="CF51" s="464"/>
      <c r="CG51" s="464"/>
      <c r="CH51" s="464"/>
      <c r="CI51" s="464"/>
      <c r="CJ51" s="464"/>
    </row>
    <row r="52" spans="2:88" s="317" customFormat="1" x14ac:dyDescent="0.3">
      <c r="B52" s="259"/>
      <c r="C52" s="251" t="s">
        <v>239</v>
      </c>
      <c r="D52" s="371" t="s">
        <v>106</v>
      </c>
      <c r="E52" s="372" t="s">
        <v>157</v>
      </c>
      <c r="F52" s="380">
        <v>12</v>
      </c>
      <c r="G52" s="326">
        <v>65</v>
      </c>
      <c r="H52" s="326">
        <v>13.25</v>
      </c>
      <c r="I52" s="373">
        <v>78.25</v>
      </c>
      <c r="J52" s="326">
        <v>780</v>
      </c>
      <c r="K52" s="326">
        <v>159</v>
      </c>
      <c r="L52" s="373">
        <v>939</v>
      </c>
      <c r="M52" s="253">
        <v>0.22081274931637518</v>
      </c>
      <c r="N52" s="373">
        <v>1146.3431716080763</v>
      </c>
      <c r="O52" s="374">
        <v>44531</v>
      </c>
      <c r="P52" s="376" t="s">
        <v>102</v>
      </c>
      <c r="Q52" s="377"/>
      <c r="R52" s="460"/>
      <c r="S52" s="459"/>
      <c r="T52" s="464"/>
      <c r="U52" s="464"/>
      <c r="V52" s="464"/>
      <c r="W52" s="464"/>
      <c r="X52" s="464"/>
      <c r="Y52" s="464"/>
      <c r="Z52" s="464"/>
      <c r="AA52" s="464"/>
      <c r="AB52" s="464"/>
      <c r="AC52" s="464"/>
      <c r="AD52" s="464"/>
      <c r="AE52" s="464"/>
      <c r="AF52" s="464"/>
      <c r="AG52" s="464"/>
      <c r="AH52" s="464"/>
      <c r="AI52" s="464"/>
      <c r="AJ52" s="464"/>
      <c r="AK52" s="464"/>
      <c r="AL52" s="464"/>
      <c r="AM52" s="464"/>
      <c r="AN52" s="464"/>
      <c r="AO52" s="464"/>
      <c r="AP52" s="464"/>
      <c r="AQ52" s="464"/>
      <c r="AR52" s="464"/>
      <c r="AS52" s="464"/>
      <c r="AT52" s="464"/>
      <c r="AU52" s="464"/>
      <c r="AV52" s="464"/>
      <c r="AW52" s="464"/>
      <c r="AX52" s="464"/>
      <c r="AY52" s="464"/>
      <c r="AZ52" s="464"/>
      <c r="BA52" s="464"/>
      <c r="BB52" s="464"/>
      <c r="BC52" s="464"/>
      <c r="BD52" s="464"/>
      <c r="BE52" s="464"/>
      <c r="BF52" s="464"/>
      <c r="BG52" s="464"/>
      <c r="BH52" s="464"/>
      <c r="BI52" s="464"/>
      <c r="BJ52" s="464"/>
      <c r="BK52" s="464"/>
      <c r="BL52" s="464"/>
      <c r="BM52" s="464"/>
      <c r="BN52" s="464"/>
      <c r="BO52" s="464"/>
      <c r="BP52" s="464"/>
      <c r="BQ52" s="464"/>
      <c r="BR52" s="464"/>
      <c r="BS52" s="464"/>
      <c r="BT52" s="464"/>
      <c r="BU52" s="464"/>
      <c r="BV52" s="464"/>
      <c r="BW52" s="464"/>
      <c r="BX52" s="464"/>
      <c r="BY52" s="464"/>
      <c r="BZ52" s="464"/>
      <c r="CA52" s="464"/>
      <c r="CB52" s="464"/>
      <c r="CC52" s="464"/>
      <c r="CD52" s="464"/>
      <c r="CE52" s="464"/>
      <c r="CF52" s="464"/>
      <c r="CG52" s="464"/>
      <c r="CH52" s="464"/>
      <c r="CI52" s="464"/>
      <c r="CJ52" s="464"/>
    </row>
    <row r="53" spans="2:88" s="317" customFormat="1" x14ac:dyDescent="0.3">
      <c r="B53" s="259"/>
      <c r="C53" s="251" t="s">
        <v>240</v>
      </c>
      <c r="D53" s="371" t="s">
        <v>107</v>
      </c>
      <c r="E53" s="372" t="s">
        <v>157</v>
      </c>
      <c r="F53" s="380">
        <v>5</v>
      </c>
      <c r="G53" s="326">
        <v>190</v>
      </c>
      <c r="H53" s="326">
        <v>13.25</v>
      </c>
      <c r="I53" s="373">
        <v>203.25</v>
      </c>
      <c r="J53" s="326">
        <v>950</v>
      </c>
      <c r="K53" s="326">
        <v>66.25</v>
      </c>
      <c r="L53" s="373">
        <v>1016.25</v>
      </c>
      <c r="M53" s="253">
        <v>0.22081274931637518</v>
      </c>
      <c r="N53" s="373">
        <v>1240.6509564927662</v>
      </c>
      <c r="O53" s="374">
        <v>44531</v>
      </c>
      <c r="P53" s="376" t="s">
        <v>102</v>
      </c>
      <c r="Q53" s="377"/>
      <c r="R53" s="460"/>
      <c r="S53" s="459"/>
      <c r="T53" s="464"/>
      <c r="U53" s="464"/>
      <c r="V53" s="464"/>
      <c r="W53" s="464"/>
      <c r="X53" s="464"/>
      <c r="Y53" s="464"/>
      <c r="Z53" s="464"/>
      <c r="AA53" s="464"/>
      <c r="AB53" s="464"/>
      <c r="AC53" s="464"/>
      <c r="AD53" s="464"/>
      <c r="AE53" s="464"/>
      <c r="AF53" s="464"/>
      <c r="AG53" s="464"/>
      <c r="AH53" s="464"/>
      <c r="AI53" s="464"/>
      <c r="AJ53" s="464"/>
      <c r="AK53" s="464"/>
      <c r="AL53" s="464"/>
      <c r="AM53" s="464"/>
      <c r="AN53" s="464"/>
      <c r="AO53" s="464"/>
      <c r="AP53" s="464"/>
      <c r="AQ53" s="464"/>
      <c r="AR53" s="464"/>
      <c r="AS53" s="464"/>
      <c r="AT53" s="464"/>
      <c r="AU53" s="464"/>
      <c r="AV53" s="464"/>
      <c r="AW53" s="464"/>
      <c r="AX53" s="464"/>
      <c r="AY53" s="464"/>
      <c r="AZ53" s="464"/>
      <c r="BA53" s="464"/>
      <c r="BB53" s="464"/>
      <c r="BC53" s="464"/>
      <c r="BD53" s="464"/>
      <c r="BE53" s="464"/>
      <c r="BF53" s="464"/>
      <c r="BG53" s="464"/>
      <c r="BH53" s="464"/>
      <c r="BI53" s="464"/>
      <c r="BJ53" s="464"/>
      <c r="BK53" s="464"/>
      <c r="BL53" s="464"/>
      <c r="BM53" s="464"/>
      <c r="BN53" s="464"/>
      <c r="BO53" s="464"/>
      <c r="BP53" s="464"/>
      <c r="BQ53" s="464"/>
      <c r="BR53" s="464"/>
      <c r="BS53" s="464"/>
      <c r="BT53" s="464"/>
      <c r="BU53" s="464"/>
      <c r="BV53" s="464"/>
      <c r="BW53" s="464"/>
      <c r="BX53" s="464"/>
      <c r="BY53" s="464"/>
      <c r="BZ53" s="464"/>
      <c r="CA53" s="464"/>
      <c r="CB53" s="464"/>
      <c r="CC53" s="464"/>
      <c r="CD53" s="464"/>
      <c r="CE53" s="464"/>
      <c r="CF53" s="464"/>
      <c r="CG53" s="464"/>
      <c r="CH53" s="464"/>
      <c r="CI53" s="464"/>
      <c r="CJ53" s="464"/>
    </row>
    <row r="54" spans="2:88" s="317" customFormat="1" x14ac:dyDescent="0.3">
      <c r="B54" s="259"/>
      <c r="C54" s="251" t="s">
        <v>241</v>
      </c>
      <c r="D54" s="371" t="s">
        <v>108</v>
      </c>
      <c r="E54" s="372" t="s">
        <v>157</v>
      </c>
      <c r="F54" s="380">
        <v>6</v>
      </c>
      <c r="G54" s="326">
        <v>311</v>
      </c>
      <c r="H54" s="326">
        <v>13.25</v>
      </c>
      <c r="I54" s="373">
        <v>324.25</v>
      </c>
      <c r="J54" s="326">
        <v>1866</v>
      </c>
      <c r="K54" s="326">
        <v>79.5</v>
      </c>
      <c r="L54" s="373">
        <v>1945.5</v>
      </c>
      <c r="M54" s="253">
        <v>0.22081274931637518</v>
      </c>
      <c r="N54" s="373">
        <v>2375.0912037950079</v>
      </c>
      <c r="O54" s="374">
        <v>44531</v>
      </c>
      <c r="P54" s="376" t="s">
        <v>102</v>
      </c>
      <c r="Q54" s="377"/>
      <c r="R54" s="460"/>
      <c r="S54" s="459"/>
      <c r="T54" s="464"/>
      <c r="U54" s="464"/>
      <c r="V54" s="464"/>
      <c r="W54" s="464"/>
      <c r="X54" s="464"/>
      <c r="Y54" s="464"/>
      <c r="Z54" s="464"/>
      <c r="AA54" s="464"/>
      <c r="AB54" s="464"/>
      <c r="AC54" s="464"/>
      <c r="AD54" s="464"/>
      <c r="AE54" s="464"/>
      <c r="AF54" s="464"/>
      <c r="AG54" s="464"/>
      <c r="AH54" s="464"/>
      <c r="AI54" s="464"/>
      <c r="AJ54" s="464"/>
      <c r="AK54" s="464"/>
      <c r="AL54" s="464"/>
      <c r="AM54" s="464"/>
      <c r="AN54" s="464"/>
      <c r="AO54" s="464"/>
      <c r="AP54" s="464"/>
      <c r="AQ54" s="464"/>
      <c r="AR54" s="464"/>
      <c r="AS54" s="464"/>
      <c r="AT54" s="464"/>
      <c r="AU54" s="464"/>
      <c r="AV54" s="464"/>
      <c r="AW54" s="464"/>
      <c r="AX54" s="464"/>
      <c r="AY54" s="464"/>
      <c r="AZ54" s="464"/>
      <c r="BA54" s="464"/>
      <c r="BB54" s="464"/>
      <c r="BC54" s="464"/>
      <c r="BD54" s="464"/>
      <c r="BE54" s="464"/>
      <c r="BF54" s="464"/>
      <c r="BG54" s="464"/>
      <c r="BH54" s="464"/>
      <c r="BI54" s="464"/>
      <c r="BJ54" s="464"/>
      <c r="BK54" s="464"/>
      <c r="BL54" s="464"/>
      <c r="BM54" s="464"/>
      <c r="BN54" s="464"/>
      <c r="BO54" s="464"/>
      <c r="BP54" s="464"/>
      <c r="BQ54" s="464"/>
      <c r="BR54" s="464"/>
      <c r="BS54" s="464"/>
      <c r="BT54" s="464"/>
      <c r="BU54" s="464"/>
      <c r="BV54" s="464"/>
      <c r="BW54" s="464"/>
      <c r="BX54" s="464"/>
      <c r="BY54" s="464"/>
      <c r="BZ54" s="464"/>
      <c r="CA54" s="464"/>
      <c r="CB54" s="464"/>
      <c r="CC54" s="464"/>
      <c r="CD54" s="464"/>
      <c r="CE54" s="464"/>
      <c r="CF54" s="464"/>
      <c r="CG54" s="464"/>
      <c r="CH54" s="464"/>
      <c r="CI54" s="464"/>
      <c r="CJ54" s="464"/>
    </row>
    <row r="55" spans="2:88" s="317" customFormat="1" x14ac:dyDescent="0.3">
      <c r="B55" s="259"/>
      <c r="C55" s="251" t="s">
        <v>242</v>
      </c>
      <c r="D55" s="371" t="s">
        <v>110</v>
      </c>
      <c r="E55" s="372" t="s">
        <v>157</v>
      </c>
      <c r="F55" s="380">
        <v>14</v>
      </c>
      <c r="G55" s="326">
        <v>94</v>
      </c>
      <c r="H55" s="326">
        <v>13.25</v>
      </c>
      <c r="I55" s="373">
        <v>107.25</v>
      </c>
      <c r="J55" s="326">
        <v>1316</v>
      </c>
      <c r="K55" s="326">
        <v>185.5</v>
      </c>
      <c r="L55" s="373">
        <v>1501.5</v>
      </c>
      <c r="M55" s="253">
        <v>0.22081274931637518</v>
      </c>
      <c r="N55" s="373">
        <v>1833.0503430985373</v>
      </c>
      <c r="O55" s="374">
        <v>44531</v>
      </c>
      <c r="P55" s="376" t="s">
        <v>102</v>
      </c>
      <c r="Q55" s="377"/>
      <c r="R55" s="460"/>
      <c r="S55" s="459"/>
      <c r="T55" s="464"/>
      <c r="U55" s="464"/>
      <c r="V55" s="464"/>
      <c r="W55" s="464"/>
      <c r="X55" s="464"/>
      <c r="Y55" s="464"/>
      <c r="Z55" s="464"/>
      <c r="AA55" s="464"/>
      <c r="AB55" s="464"/>
      <c r="AC55" s="464"/>
      <c r="AD55" s="464"/>
      <c r="AE55" s="464"/>
      <c r="AF55" s="464"/>
      <c r="AG55" s="464"/>
      <c r="AH55" s="464"/>
      <c r="AI55" s="464"/>
      <c r="AJ55" s="464"/>
      <c r="AK55" s="464"/>
      <c r="AL55" s="464"/>
      <c r="AM55" s="464"/>
      <c r="AN55" s="464"/>
      <c r="AO55" s="464"/>
      <c r="AP55" s="464"/>
      <c r="AQ55" s="464"/>
      <c r="AR55" s="464"/>
      <c r="AS55" s="464"/>
      <c r="AT55" s="464"/>
      <c r="AU55" s="464"/>
      <c r="AV55" s="464"/>
      <c r="AW55" s="464"/>
      <c r="AX55" s="464"/>
      <c r="AY55" s="464"/>
      <c r="AZ55" s="464"/>
      <c r="BA55" s="464"/>
      <c r="BB55" s="464"/>
      <c r="BC55" s="464"/>
      <c r="BD55" s="464"/>
      <c r="BE55" s="464"/>
      <c r="BF55" s="464"/>
      <c r="BG55" s="464"/>
      <c r="BH55" s="464"/>
      <c r="BI55" s="464"/>
      <c r="BJ55" s="464"/>
      <c r="BK55" s="464"/>
      <c r="BL55" s="464"/>
      <c r="BM55" s="464"/>
      <c r="BN55" s="464"/>
      <c r="BO55" s="464"/>
      <c r="BP55" s="464"/>
      <c r="BQ55" s="464"/>
      <c r="BR55" s="464"/>
      <c r="BS55" s="464"/>
      <c r="BT55" s="464"/>
      <c r="BU55" s="464"/>
      <c r="BV55" s="464"/>
      <c r="BW55" s="464"/>
      <c r="BX55" s="464"/>
      <c r="BY55" s="464"/>
      <c r="BZ55" s="464"/>
      <c r="CA55" s="464"/>
      <c r="CB55" s="464"/>
      <c r="CC55" s="464"/>
      <c r="CD55" s="464"/>
      <c r="CE55" s="464"/>
      <c r="CF55" s="464"/>
      <c r="CG55" s="464"/>
      <c r="CH55" s="464"/>
      <c r="CI55" s="464"/>
      <c r="CJ55" s="464"/>
    </row>
    <row r="56" spans="2:88" s="317" customFormat="1" x14ac:dyDescent="0.3">
      <c r="B56" s="259"/>
      <c r="C56" s="251" t="s">
        <v>243</v>
      </c>
      <c r="D56" s="371" t="s">
        <v>111</v>
      </c>
      <c r="E56" s="372" t="s">
        <v>157</v>
      </c>
      <c r="F56" s="380">
        <v>5</v>
      </c>
      <c r="G56" s="326">
        <v>1325.48</v>
      </c>
      <c r="H56" s="326">
        <v>52.98</v>
      </c>
      <c r="I56" s="373">
        <v>1378.46</v>
      </c>
      <c r="J56" s="326">
        <v>6627.4</v>
      </c>
      <c r="K56" s="326">
        <v>264.89999999999998</v>
      </c>
      <c r="L56" s="373">
        <v>6892.2999999999993</v>
      </c>
      <c r="M56" s="253">
        <v>0.22081274931637518</v>
      </c>
      <c r="N56" s="373">
        <v>8414.2077121132515</v>
      </c>
      <c r="O56" s="374">
        <v>44531</v>
      </c>
      <c r="P56" s="376" t="s">
        <v>102</v>
      </c>
      <c r="Q56" s="377"/>
      <c r="R56" s="460"/>
      <c r="S56" s="459"/>
      <c r="T56" s="464"/>
      <c r="U56" s="464"/>
      <c r="V56" s="464"/>
      <c r="W56" s="464"/>
      <c r="X56" s="464"/>
      <c r="Y56" s="464"/>
      <c r="Z56" s="464"/>
      <c r="AA56" s="464"/>
      <c r="AB56" s="464"/>
      <c r="AC56" s="464"/>
      <c r="AD56" s="464"/>
      <c r="AE56" s="464"/>
      <c r="AF56" s="464"/>
      <c r="AG56" s="464"/>
      <c r="AH56" s="464"/>
      <c r="AI56" s="464"/>
      <c r="AJ56" s="464"/>
      <c r="AK56" s="464"/>
      <c r="AL56" s="464"/>
      <c r="AM56" s="464"/>
      <c r="AN56" s="464"/>
      <c r="AO56" s="464"/>
      <c r="AP56" s="464"/>
      <c r="AQ56" s="464"/>
      <c r="AR56" s="464"/>
      <c r="AS56" s="464"/>
      <c r="AT56" s="464"/>
      <c r="AU56" s="464"/>
      <c r="AV56" s="464"/>
      <c r="AW56" s="464"/>
      <c r="AX56" s="464"/>
      <c r="AY56" s="464"/>
      <c r="AZ56" s="464"/>
      <c r="BA56" s="464"/>
      <c r="BB56" s="464"/>
      <c r="BC56" s="464"/>
      <c r="BD56" s="464"/>
      <c r="BE56" s="464"/>
      <c r="BF56" s="464"/>
      <c r="BG56" s="464"/>
      <c r="BH56" s="464"/>
      <c r="BI56" s="464"/>
      <c r="BJ56" s="464"/>
      <c r="BK56" s="464"/>
      <c r="BL56" s="464"/>
      <c r="BM56" s="464"/>
      <c r="BN56" s="464"/>
      <c r="BO56" s="464"/>
      <c r="BP56" s="464"/>
      <c r="BQ56" s="464"/>
      <c r="BR56" s="464"/>
      <c r="BS56" s="464"/>
      <c r="BT56" s="464"/>
      <c r="BU56" s="464"/>
      <c r="BV56" s="464"/>
      <c r="BW56" s="464"/>
      <c r="BX56" s="464"/>
      <c r="BY56" s="464"/>
      <c r="BZ56" s="464"/>
      <c r="CA56" s="464"/>
      <c r="CB56" s="464"/>
      <c r="CC56" s="464"/>
      <c r="CD56" s="464"/>
      <c r="CE56" s="464"/>
      <c r="CF56" s="464"/>
      <c r="CG56" s="464"/>
      <c r="CH56" s="464"/>
      <c r="CI56" s="464"/>
      <c r="CJ56" s="464"/>
    </row>
    <row r="57" spans="2:88" s="317" customFormat="1" x14ac:dyDescent="0.3">
      <c r="B57" s="259"/>
      <c r="C57" s="251" t="s">
        <v>244</v>
      </c>
      <c r="D57" s="371" t="s">
        <v>112</v>
      </c>
      <c r="E57" s="372" t="s">
        <v>157</v>
      </c>
      <c r="F57" s="380">
        <v>2</v>
      </c>
      <c r="G57" s="326">
        <v>1217.96</v>
      </c>
      <c r="H57" s="326">
        <v>105.96</v>
      </c>
      <c r="I57" s="373">
        <v>1323.92</v>
      </c>
      <c r="J57" s="326">
        <v>2435.92</v>
      </c>
      <c r="K57" s="326">
        <v>211.92</v>
      </c>
      <c r="L57" s="373">
        <v>2647.84</v>
      </c>
      <c r="M57" s="253">
        <v>0.22081274931637518</v>
      </c>
      <c r="N57" s="373">
        <v>3232.5168301498711</v>
      </c>
      <c r="O57" s="374">
        <v>44531</v>
      </c>
      <c r="P57" s="376" t="s">
        <v>102</v>
      </c>
      <c r="Q57" s="377"/>
      <c r="R57" s="460"/>
      <c r="S57" s="459"/>
      <c r="T57" s="464"/>
      <c r="U57" s="464"/>
      <c r="V57" s="464"/>
      <c r="W57" s="464"/>
      <c r="X57" s="464"/>
      <c r="Y57" s="464"/>
      <c r="Z57" s="464"/>
      <c r="AA57" s="464"/>
      <c r="AB57" s="464"/>
      <c r="AC57" s="464"/>
      <c r="AD57" s="464"/>
      <c r="AE57" s="464"/>
      <c r="AF57" s="464"/>
      <c r="AG57" s="464"/>
      <c r="AH57" s="464"/>
      <c r="AI57" s="464"/>
      <c r="AJ57" s="464"/>
      <c r="AK57" s="464"/>
      <c r="AL57" s="464"/>
      <c r="AM57" s="464"/>
      <c r="AN57" s="464"/>
      <c r="AO57" s="464"/>
      <c r="AP57" s="464"/>
      <c r="AQ57" s="464"/>
      <c r="AR57" s="464"/>
      <c r="AS57" s="464"/>
      <c r="AT57" s="464"/>
      <c r="AU57" s="464"/>
      <c r="AV57" s="464"/>
      <c r="AW57" s="464"/>
      <c r="AX57" s="464"/>
      <c r="AY57" s="464"/>
      <c r="AZ57" s="464"/>
      <c r="BA57" s="464"/>
      <c r="BB57" s="464"/>
      <c r="BC57" s="464"/>
      <c r="BD57" s="464"/>
      <c r="BE57" s="464"/>
      <c r="BF57" s="464"/>
      <c r="BG57" s="464"/>
      <c r="BH57" s="464"/>
      <c r="BI57" s="464"/>
      <c r="BJ57" s="464"/>
      <c r="BK57" s="464"/>
      <c r="BL57" s="464"/>
      <c r="BM57" s="464"/>
      <c r="BN57" s="464"/>
      <c r="BO57" s="464"/>
      <c r="BP57" s="464"/>
      <c r="BQ57" s="464"/>
      <c r="BR57" s="464"/>
      <c r="BS57" s="464"/>
      <c r="BT57" s="464"/>
      <c r="BU57" s="464"/>
      <c r="BV57" s="464"/>
      <c r="BW57" s="464"/>
      <c r="BX57" s="464"/>
      <c r="BY57" s="464"/>
      <c r="BZ57" s="464"/>
      <c r="CA57" s="464"/>
      <c r="CB57" s="464"/>
      <c r="CC57" s="464"/>
      <c r="CD57" s="464"/>
      <c r="CE57" s="464"/>
      <c r="CF57" s="464"/>
      <c r="CG57" s="464"/>
      <c r="CH57" s="464"/>
      <c r="CI57" s="464"/>
      <c r="CJ57" s="464"/>
    </row>
    <row r="58" spans="2:88" s="317" customFormat="1" x14ac:dyDescent="0.3">
      <c r="B58" s="259"/>
      <c r="C58" s="251" t="s">
        <v>245</v>
      </c>
      <c r="D58" s="371" t="s">
        <v>113</v>
      </c>
      <c r="E58" s="372" t="s">
        <v>157</v>
      </c>
      <c r="F58" s="380">
        <v>2</v>
      </c>
      <c r="G58" s="326">
        <v>201.98</v>
      </c>
      <c r="H58" s="326">
        <v>52.98</v>
      </c>
      <c r="I58" s="373">
        <v>254.95999999999998</v>
      </c>
      <c r="J58" s="326">
        <v>403.96</v>
      </c>
      <c r="K58" s="326">
        <v>105.96</v>
      </c>
      <c r="L58" s="373">
        <v>509.91999999999996</v>
      </c>
      <c r="M58" s="253">
        <v>0.22081274931637518</v>
      </c>
      <c r="N58" s="373">
        <v>622.51683713140596</v>
      </c>
      <c r="O58" s="374">
        <v>44531</v>
      </c>
      <c r="P58" s="376" t="s">
        <v>102</v>
      </c>
      <c r="Q58" s="377"/>
      <c r="R58" s="460"/>
      <c r="S58" s="459"/>
      <c r="T58" s="464"/>
      <c r="U58" s="464"/>
      <c r="V58" s="464"/>
      <c r="W58" s="464"/>
      <c r="X58" s="464"/>
      <c r="Y58" s="464"/>
      <c r="Z58" s="464"/>
      <c r="AA58" s="464"/>
      <c r="AB58" s="464"/>
      <c r="AC58" s="464"/>
      <c r="AD58" s="464"/>
      <c r="AE58" s="464"/>
      <c r="AF58" s="464"/>
      <c r="AG58" s="464"/>
      <c r="AH58" s="464"/>
      <c r="AI58" s="464"/>
      <c r="AJ58" s="464"/>
      <c r="AK58" s="464"/>
      <c r="AL58" s="464"/>
      <c r="AM58" s="464"/>
      <c r="AN58" s="464"/>
      <c r="AO58" s="464"/>
      <c r="AP58" s="464"/>
      <c r="AQ58" s="464"/>
      <c r="AR58" s="464"/>
      <c r="AS58" s="464"/>
      <c r="AT58" s="464"/>
      <c r="AU58" s="464"/>
      <c r="AV58" s="464"/>
      <c r="AW58" s="464"/>
      <c r="AX58" s="464"/>
      <c r="AY58" s="464"/>
      <c r="AZ58" s="464"/>
      <c r="BA58" s="464"/>
      <c r="BB58" s="464"/>
      <c r="BC58" s="464"/>
      <c r="BD58" s="464"/>
      <c r="BE58" s="464"/>
      <c r="BF58" s="464"/>
      <c r="BG58" s="464"/>
      <c r="BH58" s="464"/>
      <c r="BI58" s="464"/>
      <c r="BJ58" s="464"/>
      <c r="BK58" s="464"/>
      <c r="BL58" s="464"/>
      <c r="BM58" s="464"/>
      <c r="BN58" s="464"/>
      <c r="BO58" s="464"/>
      <c r="BP58" s="464"/>
      <c r="BQ58" s="464"/>
      <c r="BR58" s="464"/>
      <c r="BS58" s="464"/>
      <c r="BT58" s="464"/>
      <c r="BU58" s="464"/>
      <c r="BV58" s="464"/>
      <c r="BW58" s="464"/>
      <c r="BX58" s="464"/>
      <c r="BY58" s="464"/>
      <c r="BZ58" s="464"/>
      <c r="CA58" s="464"/>
      <c r="CB58" s="464"/>
      <c r="CC58" s="464"/>
      <c r="CD58" s="464"/>
      <c r="CE58" s="464"/>
      <c r="CF58" s="464"/>
      <c r="CG58" s="464"/>
      <c r="CH58" s="464"/>
      <c r="CI58" s="464"/>
      <c r="CJ58" s="464"/>
    </row>
    <row r="59" spans="2:88" s="317" customFormat="1" x14ac:dyDescent="0.3">
      <c r="B59" s="259"/>
      <c r="C59" s="251" t="s">
        <v>247</v>
      </c>
      <c r="D59" s="371" t="s">
        <v>114</v>
      </c>
      <c r="E59" s="372" t="s">
        <v>157</v>
      </c>
      <c r="F59" s="380">
        <v>2</v>
      </c>
      <c r="G59" s="326">
        <v>508.98</v>
      </c>
      <c r="H59" s="326">
        <v>52.98</v>
      </c>
      <c r="I59" s="373">
        <v>561.96</v>
      </c>
      <c r="J59" s="326">
        <v>1017.96</v>
      </c>
      <c r="K59" s="326">
        <v>105.96</v>
      </c>
      <c r="L59" s="373">
        <v>1123.92</v>
      </c>
      <c r="M59" s="253">
        <v>0.22081274931637518</v>
      </c>
      <c r="N59" s="373">
        <v>1372.0958652116606</v>
      </c>
      <c r="O59" s="374">
        <v>44531</v>
      </c>
      <c r="P59" s="376" t="s">
        <v>102</v>
      </c>
      <c r="Q59" s="377"/>
      <c r="R59" s="460"/>
      <c r="S59" s="459"/>
      <c r="T59" s="464"/>
      <c r="U59" s="464"/>
      <c r="V59" s="464"/>
      <c r="W59" s="464"/>
      <c r="X59" s="464"/>
      <c r="Y59" s="464"/>
      <c r="Z59" s="464"/>
      <c r="AA59" s="464"/>
      <c r="AB59" s="464"/>
      <c r="AC59" s="464"/>
      <c r="AD59" s="464"/>
      <c r="AE59" s="464"/>
      <c r="AF59" s="464"/>
      <c r="AG59" s="464"/>
      <c r="AH59" s="464"/>
      <c r="AI59" s="464"/>
      <c r="AJ59" s="464"/>
      <c r="AK59" s="464"/>
      <c r="AL59" s="464"/>
      <c r="AM59" s="464"/>
      <c r="AN59" s="464"/>
      <c r="AO59" s="464"/>
      <c r="AP59" s="464"/>
      <c r="AQ59" s="464"/>
      <c r="AR59" s="464"/>
      <c r="AS59" s="464"/>
      <c r="AT59" s="464"/>
      <c r="AU59" s="464"/>
      <c r="AV59" s="464"/>
      <c r="AW59" s="464"/>
      <c r="AX59" s="464"/>
      <c r="AY59" s="464"/>
      <c r="AZ59" s="464"/>
      <c r="BA59" s="464"/>
      <c r="BB59" s="464"/>
      <c r="BC59" s="464"/>
      <c r="BD59" s="464"/>
      <c r="BE59" s="464"/>
      <c r="BF59" s="464"/>
      <c r="BG59" s="464"/>
      <c r="BH59" s="464"/>
      <c r="BI59" s="464"/>
      <c r="BJ59" s="464"/>
      <c r="BK59" s="464"/>
      <c r="BL59" s="464"/>
      <c r="BM59" s="464"/>
      <c r="BN59" s="464"/>
      <c r="BO59" s="464"/>
      <c r="BP59" s="464"/>
      <c r="BQ59" s="464"/>
      <c r="BR59" s="464"/>
      <c r="BS59" s="464"/>
      <c r="BT59" s="464"/>
      <c r="BU59" s="464"/>
      <c r="BV59" s="464"/>
      <c r="BW59" s="464"/>
      <c r="BX59" s="464"/>
      <c r="BY59" s="464"/>
      <c r="BZ59" s="464"/>
      <c r="CA59" s="464"/>
      <c r="CB59" s="464"/>
      <c r="CC59" s="464"/>
      <c r="CD59" s="464"/>
      <c r="CE59" s="464"/>
      <c r="CF59" s="464"/>
      <c r="CG59" s="464"/>
      <c r="CH59" s="464"/>
      <c r="CI59" s="464"/>
      <c r="CJ59" s="464"/>
    </row>
    <row r="60" spans="2:88" s="317" customFormat="1" x14ac:dyDescent="0.3">
      <c r="B60" s="259"/>
      <c r="C60" s="251" t="s">
        <v>248</v>
      </c>
      <c r="D60" s="371" t="s">
        <v>246</v>
      </c>
      <c r="E60" s="372" t="s">
        <v>157</v>
      </c>
      <c r="F60" s="380">
        <v>2</v>
      </c>
      <c r="G60" s="326">
        <v>56</v>
      </c>
      <c r="H60" s="326">
        <v>13.25</v>
      </c>
      <c r="I60" s="373">
        <v>69.25</v>
      </c>
      <c r="J60" s="326">
        <v>112</v>
      </c>
      <c r="K60" s="326">
        <v>26.5</v>
      </c>
      <c r="L60" s="373">
        <v>138.5</v>
      </c>
      <c r="M60" s="253">
        <v>0.22081274931637518</v>
      </c>
      <c r="N60" s="373">
        <v>169.08256578031796</v>
      </c>
      <c r="O60" s="374">
        <v>44531</v>
      </c>
      <c r="P60" s="376" t="s">
        <v>102</v>
      </c>
      <c r="Q60" s="377"/>
      <c r="R60" s="460"/>
      <c r="S60" s="459"/>
      <c r="T60" s="464"/>
      <c r="U60" s="464"/>
      <c r="V60" s="464"/>
      <c r="W60" s="464"/>
      <c r="X60" s="464"/>
      <c r="Y60" s="464"/>
      <c r="Z60" s="464"/>
      <c r="AA60" s="464"/>
      <c r="AB60" s="464"/>
      <c r="AC60" s="464"/>
      <c r="AD60" s="464"/>
      <c r="AE60" s="464"/>
      <c r="AF60" s="464"/>
      <c r="AG60" s="464"/>
      <c r="AH60" s="464"/>
      <c r="AI60" s="464"/>
      <c r="AJ60" s="464"/>
      <c r="AK60" s="464"/>
      <c r="AL60" s="464"/>
      <c r="AM60" s="464"/>
      <c r="AN60" s="464"/>
      <c r="AO60" s="464"/>
      <c r="AP60" s="464"/>
      <c r="AQ60" s="464"/>
      <c r="AR60" s="464"/>
      <c r="AS60" s="464"/>
      <c r="AT60" s="464"/>
      <c r="AU60" s="464"/>
      <c r="AV60" s="464"/>
      <c r="AW60" s="464"/>
      <c r="AX60" s="464"/>
      <c r="AY60" s="464"/>
      <c r="AZ60" s="464"/>
      <c r="BA60" s="464"/>
      <c r="BB60" s="464"/>
      <c r="BC60" s="464"/>
      <c r="BD60" s="464"/>
      <c r="BE60" s="464"/>
      <c r="BF60" s="464"/>
      <c r="BG60" s="464"/>
      <c r="BH60" s="464"/>
      <c r="BI60" s="464"/>
      <c r="BJ60" s="464"/>
      <c r="BK60" s="464"/>
      <c r="BL60" s="464"/>
      <c r="BM60" s="464"/>
      <c r="BN60" s="464"/>
      <c r="BO60" s="464"/>
      <c r="BP60" s="464"/>
      <c r="BQ60" s="464"/>
      <c r="BR60" s="464"/>
      <c r="BS60" s="464"/>
      <c r="BT60" s="464"/>
      <c r="BU60" s="464"/>
      <c r="BV60" s="464"/>
      <c r="BW60" s="464"/>
      <c r="BX60" s="464"/>
      <c r="BY60" s="464"/>
      <c r="BZ60" s="464"/>
      <c r="CA60" s="464"/>
      <c r="CB60" s="464"/>
      <c r="CC60" s="464"/>
      <c r="CD60" s="464"/>
      <c r="CE60" s="464"/>
      <c r="CF60" s="464"/>
      <c r="CG60" s="464"/>
      <c r="CH60" s="464"/>
      <c r="CI60" s="464"/>
      <c r="CJ60" s="464"/>
    </row>
    <row r="61" spans="2:88" s="317" customFormat="1" x14ac:dyDescent="0.3">
      <c r="B61" s="259"/>
      <c r="C61" s="251" t="s">
        <v>249</v>
      </c>
      <c r="D61" s="371" t="s">
        <v>103</v>
      </c>
      <c r="E61" s="372" t="s">
        <v>157</v>
      </c>
      <c r="F61" s="380">
        <v>2</v>
      </c>
      <c r="G61" s="326">
        <v>521.96</v>
      </c>
      <c r="H61" s="326">
        <v>105.96</v>
      </c>
      <c r="I61" s="373">
        <v>627.92000000000007</v>
      </c>
      <c r="J61" s="326">
        <v>1043.92</v>
      </c>
      <c r="K61" s="326">
        <v>211.92</v>
      </c>
      <c r="L61" s="373">
        <v>1255.8400000000001</v>
      </c>
      <c r="M61" s="253">
        <v>0.22081274931637518</v>
      </c>
      <c r="N61" s="373">
        <v>1533.1454831014769</v>
      </c>
      <c r="O61" s="374">
        <v>44531</v>
      </c>
      <c r="P61" s="376" t="s">
        <v>102</v>
      </c>
      <c r="Q61" s="377"/>
      <c r="R61" s="460"/>
      <c r="S61" s="459"/>
      <c r="T61" s="464"/>
      <c r="U61" s="464"/>
      <c r="V61" s="464"/>
      <c r="W61" s="464"/>
      <c r="X61" s="464"/>
      <c r="Y61" s="464"/>
      <c r="Z61" s="464"/>
      <c r="AA61" s="464"/>
      <c r="AB61" s="464"/>
      <c r="AC61" s="464"/>
      <c r="AD61" s="464"/>
      <c r="AE61" s="464"/>
      <c r="AF61" s="464"/>
      <c r="AG61" s="464"/>
      <c r="AH61" s="464"/>
      <c r="AI61" s="464"/>
      <c r="AJ61" s="464"/>
      <c r="AK61" s="464"/>
      <c r="AL61" s="464"/>
      <c r="AM61" s="464"/>
      <c r="AN61" s="464"/>
      <c r="AO61" s="464"/>
      <c r="AP61" s="464"/>
      <c r="AQ61" s="464"/>
      <c r="AR61" s="464"/>
      <c r="AS61" s="464"/>
      <c r="AT61" s="464"/>
      <c r="AU61" s="464"/>
      <c r="AV61" s="464"/>
      <c r="AW61" s="464"/>
      <c r="AX61" s="464"/>
      <c r="AY61" s="464"/>
      <c r="AZ61" s="464"/>
      <c r="BA61" s="464"/>
      <c r="BB61" s="464"/>
      <c r="BC61" s="464"/>
      <c r="BD61" s="464"/>
      <c r="BE61" s="464"/>
      <c r="BF61" s="464"/>
      <c r="BG61" s="464"/>
      <c r="BH61" s="464"/>
      <c r="BI61" s="464"/>
      <c r="BJ61" s="464"/>
      <c r="BK61" s="464"/>
      <c r="BL61" s="464"/>
      <c r="BM61" s="464"/>
      <c r="BN61" s="464"/>
      <c r="BO61" s="464"/>
      <c r="BP61" s="464"/>
      <c r="BQ61" s="464"/>
      <c r="BR61" s="464"/>
      <c r="BS61" s="464"/>
      <c r="BT61" s="464"/>
      <c r="BU61" s="464"/>
      <c r="BV61" s="464"/>
      <c r="BW61" s="464"/>
      <c r="BX61" s="464"/>
      <c r="BY61" s="464"/>
      <c r="BZ61" s="464"/>
      <c r="CA61" s="464"/>
      <c r="CB61" s="464"/>
      <c r="CC61" s="464"/>
      <c r="CD61" s="464"/>
      <c r="CE61" s="464"/>
      <c r="CF61" s="464"/>
      <c r="CG61" s="464"/>
      <c r="CH61" s="464"/>
      <c r="CI61" s="464"/>
      <c r="CJ61" s="464"/>
    </row>
    <row r="62" spans="2:88" s="317" customFormat="1" x14ac:dyDescent="0.3">
      <c r="B62" s="259"/>
      <c r="C62" s="251" t="s">
        <v>250</v>
      </c>
      <c r="D62" s="371" t="s">
        <v>109</v>
      </c>
      <c r="E62" s="372" t="s">
        <v>157</v>
      </c>
      <c r="F62" s="380">
        <v>6</v>
      </c>
      <c r="G62" s="326">
        <v>298.95999999999998</v>
      </c>
      <c r="H62" s="326">
        <v>105.96</v>
      </c>
      <c r="I62" s="373">
        <v>404.91999999999996</v>
      </c>
      <c r="J62" s="326">
        <v>1793.7599999999998</v>
      </c>
      <c r="K62" s="326">
        <v>635.76</v>
      </c>
      <c r="L62" s="373">
        <v>2429.5199999999995</v>
      </c>
      <c r="M62" s="253">
        <v>0.22081274931637518</v>
      </c>
      <c r="N62" s="373">
        <v>2965.9889907191191</v>
      </c>
      <c r="O62" s="374">
        <v>44531</v>
      </c>
      <c r="P62" s="376" t="s">
        <v>102</v>
      </c>
      <c r="Q62" s="377"/>
      <c r="R62" s="460"/>
      <c r="S62" s="459"/>
      <c r="T62" s="464"/>
      <c r="U62" s="464"/>
      <c r="V62" s="464"/>
      <c r="W62" s="464"/>
      <c r="X62" s="464"/>
      <c r="Y62" s="464"/>
      <c r="Z62" s="464"/>
      <c r="AA62" s="464"/>
      <c r="AB62" s="464"/>
      <c r="AC62" s="464"/>
      <c r="AD62" s="464"/>
      <c r="AE62" s="464"/>
      <c r="AF62" s="464"/>
      <c r="AG62" s="464"/>
      <c r="AH62" s="464"/>
      <c r="AI62" s="464"/>
      <c r="AJ62" s="464"/>
      <c r="AK62" s="464"/>
      <c r="AL62" s="464"/>
      <c r="AM62" s="464"/>
      <c r="AN62" s="464"/>
      <c r="AO62" s="464"/>
      <c r="AP62" s="464"/>
      <c r="AQ62" s="464"/>
      <c r="AR62" s="464"/>
      <c r="AS62" s="464"/>
      <c r="AT62" s="464"/>
      <c r="AU62" s="464"/>
      <c r="AV62" s="464"/>
      <c r="AW62" s="464"/>
      <c r="AX62" s="464"/>
      <c r="AY62" s="464"/>
      <c r="AZ62" s="464"/>
      <c r="BA62" s="464"/>
      <c r="BB62" s="464"/>
      <c r="BC62" s="464"/>
      <c r="BD62" s="464"/>
      <c r="BE62" s="464"/>
      <c r="BF62" s="464"/>
      <c r="BG62" s="464"/>
      <c r="BH62" s="464"/>
      <c r="BI62" s="464"/>
      <c r="BJ62" s="464"/>
      <c r="BK62" s="464"/>
      <c r="BL62" s="464"/>
      <c r="BM62" s="464"/>
      <c r="BN62" s="464"/>
      <c r="BO62" s="464"/>
      <c r="BP62" s="464"/>
      <c r="BQ62" s="464"/>
      <c r="BR62" s="464"/>
      <c r="BS62" s="464"/>
      <c r="BT62" s="464"/>
      <c r="BU62" s="464"/>
      <c r="BV62" s="464"/>
      <c r="BW62" s="464"/>
      <c r="BX62" s="464"/>
      <c r="BY62" s="464"/>
      <c r="BZ62" s="464"/>
      <c r="CA62" s="464"/>
      <c r="CB62" s="464"/>
      <c r="CC62" s="464"/>
      <c r="CD62" s="464"/>
      <c r="CE62" s="464"/>
      <c r="CF62" s="464"/>
      <c r="CG62" s="464"/>
      <c r="CH62" s="464"/>
      <c r="CI62" s="464"/>
      <c r="CJ62" s="464"/>
    </row>
    <row r="63" spans="2:88" s="315" customFormat="1" x14ac:dyDescent="0.3">
      <c r="B63" s="262"/>
      <c r="C63" s="263"/>
      <c r="D63" s="264" t="s">
        <v>270</v>
      </c>
      <c r="E63" s="264"/>
      <c r="F63" s="265"/>
      <c r="G63" s="265"/>
      <c r="H63" s="265"/>
      <c r="I63" s="263"/>
      <c r="J63" s="341"/>
      <c r="K63" s="341"/>
      <c r="L63" s="341"/>
      <c r="M63" s="267"/>
      <c r="N63" s="268"/>
      <c r="O63" s="269"/>
      <c r="P63" s="263"/>
      <c r="Q63" s="292"/>
      <c r="R63" s="463"/>
      <c r="S63" s="459"/>
      <c r="T63" s="459"/>
      <c r="U63" s="459"/>
      <c r="V63" s="459"/>
      <c r="W63" s="459"/>
      <c r="X63" s="459"/>
      <c r="Y63" s="459"/>
      <c r="Z63" s="459"/>
      <c r="AA63" s="459"/>
      <c r="AB63" s="459"/>
      <c r="AC63" s="459"/>
      <c r="AD63" s="459"/>
      <c r="AE63" s="459"/>
      <c r="AF63" s="459"/>
      <c r="AG63" s="459"/>
      <c r="AH63" s="459"/>
      <c r="AI63" s="459"/>
      <c r="AJ63" s="459"/>
      <c r="AK63" s="459"/>
      <c r="AL63" s="459"/>
      <c r="AM63" s="459"/>
      <c r="AN63" s="459"/>
      <c r="AO63" s="459"/>
      <c r="AP63" s="459"/>
      <c r="AQ63" s="459"/>
      <c r="AR63" s="459"/>
      <c r="AS63" s="459"/>
      <c r="AT63" s="459"/>
      <c r="AU63" s="459"/>
      <c r="AV63" s="459"/>
      <c r="AW63" s="459"/>
      <c r="AX63" s="459"/>
      <c r="AY63" s="459"/>
      <c r="AZ63" s="459"/>
      <c r="BA63" s="459"/>
      <c r="BB63" s="459"/>
      <c r="BC63" s="459"/>
      <c r="BD63" s="459"/>
      <c r="BE63" s="459"/>
      <c r="BF63" s="459"/>
      <c r="BG63" s="459"/>
      <c r="BH63" s="459"/>
      <c r="BI63" s="459"/>
      <c r="BJ63" s="459"/>
      <c r="BK63" s="459"/>
      <c r="BL63" s="459"/>
      <c r="BM63" s="459"/>
      <c r="BN63" s="459"/>
      <c r="BO63" s="459"/>
      <c r="BP63" s="459"/>
      <c r="BQ63" s="459"/>
      <c r="BR63" s="459"/>
      <c r="BS63" s="459"/>
      <c r="BT63" s="459"/>
      <c r="BU63" s="459"/>
      <c r="BV63" s="459"/>
      <c r="BW63" s="459"/>
      <c r="BX63" s="459"/>
      <c r="BY63" s="459"/>
      <c r="BZ63" s="459"/>
      <c r="CA63" s="459"/>
      <c r="CB63" s="459"/>
      <c r="CC63" s="459"/>
      <c r="CD63" s="459"/>
      <c r="CE63" s="459"/>
      <c r="CF63" s="459"/>
      <c r="CG63" s="459"/>
      <c r="CH63" s="459"/>
      <c r="CI63" s="459"/>
      <c r="CJ63" s="459"/>
    </row>
    <row r="64" spans="2:88" s="317" customFormat="1" ht="46.8" x14ac:dyDescent="0.3">
      <c r="B64" s="259"/>
      <c r="C64" s="270" t="s">
        <v>318</v>
      </c>
      <c r="D64" s="371" t="s">
        <v>320</v>
      </c>
      <c r="E64" s="372" t="s">
        <v>195</v>
      </c>
      <c r="F64" s="380">
        <v>1</v>
      </c>
      <c r="G64" s="326">
        <v>36.75</v>
      </c>
      <c r="H64" s="326">
        <v>18.75</v>
      </c>
      <c r="I64" s="373">
        <v>55.5</v>
      </c>
      <c r="J64" s="326">
        <v>36.75</v>
      </c>
      <c r="K64" s="326">
        <v>18.75</v>
      </c>
      <c r="L64" s="373">
        <v>55.5</v>
      </c>
      <c r="M64" s="253">
        <v>0.22081274931637518</v>
      </c>
      <c r="N64" s="373">
        <v>67.755107587058816</v>
      </c>
      <c r="O64" s="374">
        <v>44531</v>
      </c>
      <c r="P64" s="376" t="s">
        <v>273</v>
      </c>
      <c r="Q64" s="377"/>
      <c r="R64" s="460"/>
      <c r="S64" s="464"/>
      <c r="T64" s="464"/>
      <c r="U64" s="464"/>
      <c r="V64" s="464"/>
      <c r="W64" s="464"/>
      <c r="X64" s="464"/>
      <c r="Y64" s="464"/>
      <c r="Z64" s="464"/>
      <c r="AA64" s="464"/>
      <c r="AB64" s="464"/>
      <c r="AC64" s="464"/>
      <c r="AD64" s="464"/>
      <c r="AE64" s="464"/>
      <c r="AF64" s="464"/>
      <c r="AG64" s="464"/>
      <c r="AH64" s="464"/>
      <c r="AI64" s="464"/>
      <c r="AJ64" s="464"/>
      <c r="AK64" s="464"/>
      <c r="AL64" s="464"/>
      <c r="AM64" s="464"/>
      <c r="AN64" s="464"/>
      <c r="AO64" s="464"/>
      <c r="AP64" s="464"/>
      <c r="AQ64" s="464"/>
      <c r="AR64" s="464"/>
      <c r="AS64" s="464"/>
      <c r="AT64" s="464"/>
      <c r="AU64" s="464"/>
      <c r="AV64" s="464"/>
      <c r="AW64" s="464"/>
      <c r="AX64" s="464"/>
      <c r="AY64" s="464"/>
      <c r="AZ64" s="464"/>
      <c r="BA64" s="464"/>
      <c r="BB64" s="464"/>
      <c r="BC64" s="464"/>
      <c r="BD64" s="464"/>
      <c r="BE64" s="464"/>
      <c r="BF64" s="464"/>
      <c r="BG64" s="464"/>
      <c r="BH64" s="464"/>
      <c r="BI64" s="464"/>
      <c r="BJ64" s="464"/>
      <c r="BK64" s="464"/>
      <c r="BL64" s="464"/>
      <c r="BM64" s="464"/>
      <c r="BN64" s="464"/>
      <c r="BO64" s="464"/>
      <c r="BP64" s="464"/>
      <c r="BQ64" s="464"/>
      <c r="BR64" s="464"/>
      <c r="BS64" s="464"/>
      <c r="BT64" s="464"/>
      <c r="BU64" s="464"/>
      <c r="BV64" s="464"/>
      <c r="BW64" s="464"/>
      <c r="BX64" s="464"/>
      <c r="BY64" s="464"/>
      <c r="BZ64" s="464"/>
      <c r="CA64" s="464"/>
      <c r="CB64" s="464"/>
      <c r="CC64" s="464"/>
      <c r="CD64" s="464"/>
      <c r="CE64" s="464"/>
      <c r="CF64" s="464"/>
      <c r="CG64" s="464"/>
      <c r="CH64" s="464"/>
      <c r="CI64" s="464"/>
      <c r="CJ64" s="464"/>
    </row>
    <row r="65" spans="2:88" s="317" customFormat="1" ht="46.8" x14ac:dyDescent="0.3">
      <c r="B65" s="259"/>
      <c r="C65" s="270" t="s">
        <v>319</v>
      </c>
      <c r="D65" s="371" t="s">
        <v>321</v>
      </c>
      <c r="E65" s="372" t="s">
        <v>195</v>
      </c>
      <c r="F65" s="380">
        <v>17</v>
      </c>
      <c r="G65" s="326">
        <v>38.17</v>
      </c>
      <c r="H65" s="326">
        <v>18.75</v>
      </c>
      <c r="I65" s="373">
        <v>56.92</v>
      </c>
      <c r="J65" s="326">
        <v>648.89</v>
      </c>
      <c r="K65" s="326">
        <v>318.75</v>
      </c>
      <c r="L65" s="373">
        <v>967.64</v>
      </c>
      <c r="M65" s="253">
        <v>0.22081274931637518</v>
      </c>
      <c r="N65" s="373">
        <v>1181.3072487484972</v>
      </c>
      <c r="O65" s="374">
        <v>44531</v>
      </c>
      <c r="P65" s="376" t="s">
        <v>273</v>
      </c>
      <c r="Q65" s="377"/>
      <c r="R65" s="460"/>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4"/>
      <c r="AZ65" s="464"/>
      <c r="BA65" s="464"/>
      <c r="BB65" s="464"/>
      <c r="BC65" s="464"/>
      <c r="BD65" s="464"/>
      <c r="BE65" s="464"/>
      <c r="BF65" s="464"/>
      <c r="BG65" s="464"/>
      <c r="BH65" s="464"/>
      <c r="BI65" s="464"/>
      <c r="BJ65" s="464"/>
      <c r="BK65" s="464"/>
      <c r="BL65" s="464"/>
      <c r="BM65" s="464"/>
      <c r="BN65" s="464"/>
      <c r="BO65" s="464"/>
      <c r="BP65" s="464"/>
      <c r="BQ65" s="464"/>
      <c r="BR65" s="464"/>
      <c r="BS65" s="464"/>
      <c r="BT65" s="464"/>
      <c r="BU65" s="464"/>
      <c r="BV65" s="464"/>
      <c r="BW65" s="464"/>
      <c r="BX65" s="464"/>
      <c r="BY65" s="464"/>
      <c r="BZ65" s="464"/>
      <c r="CA65" s="464"/>
      <c r="CB65" s="464"/>
      <c r="CC65" s="464"/>
      <c r="CD65" s="464"/>
      <c r="CE65" s="464"/>
      <c r="CF65" s="464"/>
      <c r="CG65" s="464"/>
      <c r="CH65" s="464"/>
      <c r="CI65" s="464"/>
      <c r="CJ65" s="464"/>
    </row>
    <row r="66" spans="2:88" s="317" customFormat="1" ht="46.8" x14ac:dyDescent="0.3">
      <c r="B66" s="259"/>
      <c r="C66" s="270" t="s">
        <v>322</v>
      </c>
      <c r="D66" s="371" t="s">
        <v>323</v>
      </c>
      <c r="E66" s="372" t="s">
        <v>195</v>
      </c>
      <c r="F66" s="380">
        <v>9</v>
      </c>
      <c r="G66" s="326">
        <v>64.86</v>
      </c>
      <c r="H66" s="326">
        <v>29.76</v>
      </c>
      <c r="I66" s="373">
        <v>94.62</v>
      </c>
      <c r="J66" s="326">
        <v>583.74</v>
      </c>
      <c r="K66" s="326">
        <v>267.84000000000003</v>
      </c>
      <c r="L66" s="373">
        <v>851.58</v>
      </c>
      <c r="M66" s="253">
        <v>0.22081274931637518</v>
      </c>
      <c r="N66" s="373">
        <v>1039.6197210628388</v>
      </c>
      <c r="O66" s="374">
        <v>44531</v>
      </c>
      <c r="P66" s="376" t="s">
        <v>273</v>
      </c>
      <c r="Q66" s="377"/>
      <c r="R66" s="460"/>
      <c r="S66" s="459"/>
      <c r="T66" s="464"/>
      <c r="U66" s="464"/>
      <c r="V66" s="464"/>
      <c r="W66" s="464"/>
      <c r="X66" s="464"/>
      <c r="Y66" s="464"/>
      <c r="Z66" s="464"/>
      <c r="AA66" s="464"/>
      <c r="AB66" s="464"/>
      <c r="AC66" s="464"/>
      <c r="AD66" s="464"/>
      <c r="AE66" s="464"/>
      <c r="AF66" s="464"/>
      <c r="AG66" s="464"/>
      <c r="AH66" s="464"/>
      <c r="AI66" s="464"/>
      <c r="AJ66" s="464"/>
      <c r="AK66" s="464"/>
      <c r="AL66" s="464"/>
      <c r="AM66" s="464"/>
      <c r="AN66" s="464"/>
      <c r="AO66" s="464"/>
      <c r="AP66" s="464"/>
      <c r="AQ66" s="464"/>
      <c r="AR66" s="464"/>
      <c r="AS66" s="464"/>
      <c r="AT66" s="464"/>
      <c r="AU66" s="464"/>
      <c r="AV66" s="464"/>
      <c r="AW66" s="464"/>
      <c r="AX66" s="464"/>
      <c r="AY66" s="464"/>
      <c r="AZ66" s="464"/>
      <c r="BA66" s="464"/>
      <c r="BB66" s="464"/>
      <c r="BC66" s="464"/>
      <c r="BD66" s="464"/>
      <c r="BE66" s="464"/>
      <c r="BF66" s="464"/>
      <c r="BG66" s="464"/>
      <c r="BH66" s="464"/>
      <c r="BI66" s="464"/>
      <c r="BJ66" s="464"/>
      <c r="BK66" s="464"/>
      <c r="BL66" s="464"/>
      <c r="BM66" s="464"/>
      <c r="BN66" s="464"/>
      <c r="BO66" s="464"/>
      <c r="BP66" s="464"/>
      <c r="BQ66" s="464"/>
      <c r="BR66" s="464"/>
      <c r="BS66" s="464"/>
      <c r="BT66" s="464"/>
      <c r="BU66" s="464"/>
      <c r="BV66" s="464"/>
      <c r="BW66" s="464"/>
      <c r="BX66" s="464"/>
      <c r="BY66" s="464"/>
      <c r="BZ66" s="464"/>
      <c r="CA66" s="464"/>
      <c r="CB66" s="464"/>
      <c r="CC66" s="464"/>
      <c r="CD66" s="464"/>
      <c r="CE66" s="464"/>
      <c r="CF66" s="464"/>
      <c r="CG66" s="464"/>
      <c r="CH66" s="464"/>
      <c r="CI66" s="464"/>
      <c r="CJ66" s="464"/>
    </row>
    <row r="67" spans="2:88" s="317" customFormat="1" ht="31.2" x14ac:dyDescent="0.3">
      <c r="B67" s="259"/>
      <c r="C67" s="270" t="s">
        <v>327</v>
      </c>
      <c r="D67" s="371" t="s">
        <v>325</v>
      </c>
      <c r="E67" s="372" t="s">
        <v>195</v>
      </c>
      <c r="F67" s="380">
        <v>10</v>
      </c>
      <c r="G67" s="326">
        <v>157.86000000000001</v>
      </c>
      <c r="H67" s="326">
        <v>18.75</v>
      </c>
      <c r="I67" s="373">
        <v>176.61</v>
      </c>
      <c r="J67" s="326">
        <v>1578.6000000000001</v>
      </c>
      <c r="K67" s="326">
        <v>187.5</v>
      </c>
      <c r="L67" s="373">
        <v>1766.1000000000001</v>
      </c>
      <c r="M67" s="253">
        <v>0.22081274931637518</v>
      </c>
      <c r="N67" s="373">
        <v>2156.0773965676503</v>
      </c>
      <c r="O67" s="374">
        <v>44531</v>
      </c>
      <c r="P67" s="376" t="s">
        <v>273</v>
      </c>
      <c r="Q67" s="377"/>
      <c r="R67" s="460"/>
      <c r="S67" s="459"/>
      <c r="T67" s="464"/>
      <c r="U67" s="464"/>
      <c r="V67" s="464"/>
      <c r="W67" s="464"/>
      <c r="X67" s="464"/>
      <c r="Y67" s="464"/>
      <c r="Z67" s="464"/>
      <c r="AA67" s="464"/>
      <c r="AB67" s="464"/>
      <c r="AC67" s="464"/>
      <c r="AD67" s="464"/>
      <c r="AE67" s="464"/>
      <c r="AF67" s="464"/>
      <c r="AG67" s="464"/>
      <c r="AH67" s="464"/>
      <c r="AI67" s="464"/>
      <c r="AJ67" s="464"/>
      <c r="AK67" s="464"/>
      <c r="AL67" s="464"/>
      <c r="AM67" s="464"/>
      <c r="AN67" s="464"/>
      <c r="AO67" s="464"/>
      <c r="AP67" s="464"/>
      <c r="AQ67" s="464"/>
      <c r="AR67" s="464"/>
      <c r="AS67" s="464"/>
      <c r="AT67" s="464"/>
      <c r="AU67" s="464"/>
      <c r="AV67" s="464"/>
      <c r="AW67" s="464"/>
      <c r="AX67" s="464"/>
      <c r="AY67" s="464"/>
      <c r="AZ67" s="464"/>
      <c r="BA67" s="464"/>
      <c r="BB67" s="464"/>
      <c r="BC67" s="464"/>
      <c r="BD67" s="464"/>
      <c r="BE67" s="464"/>
      <c r="BF67" s="464"/>
      <c r="BG67" s="464"/>
      <c r="BH67" s="464"/>
      <c r="BI67" s="464"/>
      <c r="BJ67" s="464"/>
      <c r="BK67" s="464"/>
      <c r="BL67" s="464"/>
      <c r="BM67" s="464"/>
      <c r="BN67" s="464"/>
      <c r="BO67" s="464"/>
      <c r="BP67" s="464"/>
      <c r="BQ67" s="464"/>
      <c r="BR67" s="464"/>
      <c r="BS67" s="464"/>
      <c r="BT67" s="464"/>
      <c r="BU67" s="464"/>
      <c r="BV67" s="464"/>
      <c r="BW67" s="464"/>
      <c r="BX67" s="464"/>
      <c r="BY67" s="464"/>
      <c r="BZ67" s="464"/>
      <c r="CA67" s="464"/>
      <c r="CB67" s="464"/>
      <c r="CC67" s="464"/>
      <c r="CD67" s="464"/>
      <c r="CE67" s="464"/>
      <c r="CF67" s="464"/>
      <c r="CG67" s="464"/>
      <c r="CH67" s="464"/>
      <c r="CI67" s="464"/>
      <c r="CJ67" s="464"/>
    </row>
    <row r="68" spans="2:88" s="317" customFormat="1" ht="31.2" x14ac:dyDescent="0.3">
      <c r="B68" s="259"/>
      <c r="C68" s="270" t="s">
        <v>324</v>
      </c>
      <c r="D68" s="371" t="s">
        <v>326</v>
      </c>
      <c r="E68" s="372" t="s">
        <v>195</v>
      </c>
      <c r="F68" s="380">
        <v>4</v>
      </c>
      <c r="G68" s="326">
        <v>157.46</v>
      </c>
      <c r="H68" s="326">
        <v>18.75</v>
      </c>
      <c r="I68" s="373">
        <v>176.21</v>
      </c>
      <c r="J68" s="326">
        <v>629.84</v>
      </c>
      <c r="K68" s="326">
        <v>75</v>
      </c>
      <c r="L68" s="373">
        <v>704.84</v>
      </c>
      <c r="M68" s="253">
        <v>0.22081274931637518</v>
      </c>
      <c r="N68" s="373">
        <v>860.47765822815393</v>
      </c>
      <c r="O68" s="374">
        <v>44531</v>
      </c>
      <c r="P68" s="376" t="s">
        <v>273</v>
      </c>
      <c r="Q68" s="377"/>
      <c r="R68" s="460"/>
      <c r="S68" s="459"/>
      <c r="T68" s="464"/>
      <c r="U68" s="464"/>
      <c r="V68" s="464"/>
      <c r="W68" s="464"/>
      <c r="X68" s="464"/>
      <c r="Y68" s="464"/>
      <c r="Z68" s="464"/>
      <c r="AA68" s="464"/>
      <c r="AB68" s="464"/>
      <c r="AC68" s="464"/>
      <c r="AD68" s="464"/>
      <c r="AE68" s="464"/>
      <c r="AF68" s="464"/>
      <c r="AG68" s="464"/>
      <c r="AH68" s="464"/>
      <c r="AI68" s="464"/>
      <c r="AJ68" s="464"/>
      <c r="AK68" s="464"/>
      <c r="AL68" s="464"/>
      <c r="AM68" s="464"/>
      <c r="AN68" s="464"/>
      <c r="AO68" s="464"/>
      <c r="AP68" s="464"/>
      <c r="AQ68" s="464"/>
      <c r="AR68" s="464"/>
      <c r="AS68" s="464"/>
      <c r="AT68" s="464"/>
      <c r="AU68" s="464"/>
      <c r="AV68" s="464"/>
      <c r="AW68" s="464"/>
      <c r="AX68" s="464"/>
      <c r="AY68" s="464"/>
      <c r="AZ68" s="464"/>
      <c r="BA68" s="464"/>
      <c r="BB68" s="464"/>
      <c r="BC68" s="464"/>
      <c r="BD68" s="464"/>
      <c r="BE68" s="464"/>
      <c r="BF68" s="464"/>
      <c r="BG68" s="464"/>
      <c r="BH68" s="464"/>
      <c r="BI68" s="464"/>
      <c r="BJ68" s="464"/>
      <c r="BK68" s="464"/>
      <c r="BL68" s="464"/>
      <c r="BM68" s="464"/>
      <c r="BN68" s="464"/>
      <c r="BO68" s="464"/>
      <c r="BP68" s="464"/>
      <c r="BQ68" s="464"/>
      <c r="BR68" s="464"/>
      <c r="BS68" s="464"/>
      <c r="BT68" s="464"/>
      <c r="BU68" s="464"/>
      <c r="BV68" s="464"/>
      <c r="BW68" s="464"/>
      <c r="BX68" s="464"/>
      <c r="BY68" s="464"/>
      <c r="BZ68" s="464"/>
      <c r="CA68" s="464"/>
      <c r="CB68" s="464"/>
      <c r="CC68" s="464"/>
      <c r="CD68" s="464"/>
      <c r="CE68" s="464"/>
      <c r="CF68" s="464"/>
      <c r="CG68" s="464"/>
      <c r="CH68" s="464"/>
      <c r="CI68" s="464"/>
      <c r="CJ68" s="464"/>
    </row>
    <row r="69" spans="2:88" s="317" customFormat="1" x14ac:dyDescent="0.3">
      <c r="B69" s="257"/>
      <c r="C69" s="263"/>
      <c r="D69" s="264" t="s">
        <v>271</v>
      </c>
      <c r="E69" s="264"/>
      <c r="F69" s="265"/>
      <c r="G69" s="265"/>
      <c r="H69" s="265"/>
      <c r="I69" s="263"/>
      <c r="J69" s="341"/>
      <c r="K69" s="341"/>
      <c r="L69" s="341"/>
      <c r="M69" s="267"/>
      <c r="N69" s="268"/>
      <c r="O69" s="269"/>
      <c r="P69" s="263"/>
      <c r="Q69" s="292"/>
      <c r="R69" s="460"/>
      <c r="S69" s="464"/>
      <c r="T69" s="464"/>
      <c r="U69" s="464"/>
      <c r="V69" s="464"/>
      <c r="W69" s="464"/>
      <c r="X69" s="464"/>
      <c r="Y69" s="464"/>
      <c r="Z69" s="464"/>
      <c r="AA69" s="464"/>
      <c r="AB69" s="464"/>
      <c r="AC69" s="464"/>
      <c r="AD69" s="464"/>
      <c r="AE69" s="464"/>
      <c r="AF69" s="464"/>
      <c r="AG69" s="464"/>
      <c r="AH69" s="464"/>
      <c r="AI69" s="464"/>
      <c r="AJ69" s="464"/>
      <c r="AK69" s="464"/>
      <c r="AL69" s="464"/>
      <c r="AM69" s="464"/>
      <c r="AN69" s="464"/>
      <c r="AO69" s="464"/>
      <c r="AP69" s="464"/>
      <c r="AQ69" s="464"/>
      <c r="AR69" s="464"/>
      <c r="AS69" s="464"/>
      <c r="AT69" s="464"/>
      <c r="AU69" s="464"/>
      <c r="AV69" s="464"/>
      <c r="AW69" s="464"/>
      <c r="AX69" s="464"/>
      <c r="AY69" s="464"/>
      <c r="AZ69" s="464"/>
      <c r="BA69" s="464"/>
      <c r="BB69" s="464"/>
      <c r="BC69" s="464"/>
      <c r="BD69" s="464"/>
      <c r="BE69" s="464"/>
      <c r="BF69" s="464"/>
      <c r="BG69" s="464"/>
      <c r="BH69" s="464"/>
      <c r="BI69" s="464"/>
      <c r="BJ69" s="464"/>
      <c r="BK69" s="464"/>
      <c r="BL69" s="464"/>
      <c r="BM69" s="464"/>
      <c r="BN69" s="464"/>
      <c r="BO69" s="464"/>
      <c r="BP69" s="464"/>
      <c r="BQ69" s="464"/>
      <c r="BR69" s="464"/>
      <c r="BS69" s="464"/>
      <c r="BT69" s="464"/>
      <c r="BU69" s="464"/>
      <c r="BV69" s="464"/>
      <c r="BW69" s="464"/>
      <c r="BX69" s="464"/>
      <c r="BY69" s="464"/>
      <c r="BZ69" s="464"/>
      <c r="CA69" s="464"/>
      <c r="CB69" s="464"/>
      <c r="CC69" s="464"/>
      <c r="CD69" s="464"/>
      <c r="CE69" s="464"/>
      <c r="CF69" s="464"/>
      <c r="CG69" s="464"/>
      <c r="CH69" s="464"/>
      <c r="CI69" s="464"/>
      <c r="CJ69" s="464"/>
    </row>
    <row r="70" spans="2:88" s="317" customFormat="1" ht="46.8" x14ac:dyDescent="0.3">
      <c r="B70" s="259"/>
      <c r="C70" s="270">
        <v>95745</v>
      </c>
      <c r="D70" s="371" t="s">
        <v>160</v>
      </c>
      <c r="E70" s="372" t="s">
        <v>156</v>
      </c>
      <c r="F70" s="380">
        <v>160</v>
      </c>
      <c r="G70" s="326">
        <v>16.989999999999998</v>
      </c>
      <c r="H70" s="326">
        <v>6.05</v>
      </c>
      <c r="I70" s="373">
        <v>23.04</v>
      </c>
      <c r="J70" s="326">
        <v>2718.3999999999996</v>
      </c>
      <c r="K70" s="326">
        <v>968</v>
      </c>
      <c r="L70" s="373">
        <v>3686.3999999999996</v>
      </c>
      <c r="M70" s="253">
        <v>0.22081274931637518</v>
      </c>
      <c r="N70" s="373">
        <v>4500.4041190798853</v>
      </c>
      <c r="O70" s="374">
        <v>44470</v>
      </c>
      <c r="P70" s="376" t="s">
        <v>62</v>
      </c>
      <c r="Q70" s="377"/>
      <c r="R70" s="460"/>
      <c r="S70" s="459"/>
      <c r="T70" s="464"/>
      <c r="U70" s="464"/>
      <c r="V70" s="464"/>
      <c r="W70" s="464"/>
      <c r="X70" s="464"/>
      <c r="Y70" s="464"/>
      <c r="Z70" s="464"/>
      <c r="AA70" s="464"/>
      <c r="AB70" s="464"/>
      <c r="AC70" s="464"/>
      <c r="AD70" s="464"/>
      <c r="AE70" s="464"/>
      <c r="AF70" s="464"/>
      <c r="AG70" s="464"/>
      <c r="AH70" s="464"/>
      <c r="AI70" s="464"/>
      <c r="AJ70" s="464"/>
      <c r="AK70" s="464"/>
      <c r="AL70" s="464"/>
      <c r="AM70" s="464"/>
      <c r="AN70" s="464"/>
      <c r="AO70" s="464"/>
      <c r="AP70" s="464"/>
      <c r="AQ70" s="464"/>
      <c r="AR70" s="464"/>
      <c r="AS70" s="464"/>
      <c r="AT70" s="464"/>
      <c r="AU70" s="464"/>
      <c r="AV70" s="464"/>
      <c r="AW70" s="464"/>
      <c r="AX70" s="464"/>
      <c r="AY70" s="464"/>
      <c r="AZ70" s="464"/>
      <c r="BA70" s="464"/>
      <c r="BB70" s="464"/>
      <c r="BC70" s="464"/>
      <c r="BD70" s="464"/>
      <c r="BE70" s="464"/>
      <c r="BF70" s="464"/>
      <c r="BG70" s="464"/>
      <c r="BH70" s="464"/>
      <c r="BI70" s="464"/>
      <c r="BJ70" s="464"/>
      <c r="BK70" s="464"/>
      <c r="BL70" s="464"/>
      <c r="BM70" s="464"/>
      <c r="BN70" s="464"/>
      <c r="BO70" s="464"/>
      <c r="BP70" s="464"/>
      <c r="BQ70" s="464"/>
      <c r="BR70" s="464"/>
      <c r="BS70" s="464"/>
      <c r="BT70" s="464"/>
      <c r="BU70" s="464"/>
      <c r="BV70" s="464"/>
      <c r="BW70" s="464"/>
      <c r="BX70" s="464"/>
      <c r="BY70" s="464"/>
      <c r="BZ70" s="464"/>
      <c r="CA70" s="464"/>
      <c r="CB70" s="464"/>
      <c r="CC70" s="464"/>
      <c r="CD70" s="464"/>
      <c r="CE70" s="464"/>
      <c r="CF70" s="464"/>
      <c r="CG70" s="464"/>
      <c r="CH70" s="464"/>
      <c r="CI70" s="464"/>
      <c r="CJ70" s="464"/>
    </row>
    <row r="71" spans="2:88" s="317" customFormat="1" ht="46.8" x14ac:dyDescent="0.3">
      <c r="B71" s="257"/>
      <c r="C71" s="270">
        <v>91857</v>
      </c>
      <c r="D71" s="371" t="s">
        <v>159</v>
      </c>
      <c r="E71" s="372" t="s">
        <v>156</v>
      </c>
      <c r="F71" s="380">
        <v>81</v>
      </c>
      <c r="G71" s="326">
        <v>11.44</v>
      </c>
      <c r="H71" s="326">
        <v>6.16</v>
      </c>
      <c r="I71" s="373">
        <v>17.600000000000001</v>
      </c>
      <c r="J71" s="326">
        <v>926.64</v>
      </c>
      <c r="K71" s="326">
        <v>498.96000000000004</v>
      </c>
      <c r="L71" s="373">
        <v>1425.6</v>
      </c>
      <c r="M71" s="253">
        <v>0.22081274931637518</v>
      </c>
      <c r="N71" s="373">
        <v>1740.3906554254243</v>
      </c>
      <c r="O71" s="374">
        <v>44470</v>
      </c>
      <c r="P71" s="376" t="s">
        <v>62</v>
      </c>
      <c r="Q71" s="377"/>
      <c r="R71" s="460"/>
      <c r="S71" s="464"/>
      <c r="T71" s="464"/>
      <c r="U71" s="464"/>
      <c r="V71" s="464"/>
      <c r="W71" s="464"/>
      <c r="X71" s="464"/>
      <c r="Y71" s="464"/>
      <c r="Z71" s="464"/>
      <c r="AA71" s="464"/>
      <c r="AB71" s="464"/>
      <c r="AC71" s="464"/>
      <c r="AD71" s="464"/>
      <c r="AE71" s="464"/>
      <c r="AF71" s="464"/>
      <c r="AG71" s="464"/>
      <c r="AH71" s="464"/>
      <c r="AI71" s="464"/>
      <c r="AJ71" s="464"/>
      <c r="AK71" s="464"/>
      <c r="AL71" s="464"/>
      <c r="AM71" s="464"/>
      <c r="AN71" s="464"/>
      <c r="AO71" s="464"/>
      <c r="AP71" s="464"/>
      <c r="AQ71" s="464"/>
      <c r="AR71" s="464"/>
      <c r="AS71" s="464"/>
      <c r="AT71" s="464"/>
      <c r="AU71" s="464"/>
      <c r="AV71" s="464"/>
      <c r="AW71" s="464"/>
      <c r="AX71" s="464"/>
      <c r="AY71" s="464"/>
      <c r="AZ71" s="464"/>
      <c r="BA71" s="464"/>
      <c r="BB71" s="464"/>
      <c r="BC71" s="464"/>
      <c r="BD71" s="464"/>
      <c r="BE71" s="464"/>
      <c r="BF71" s="464"/>
      <c r="BG71" s="464"/>
      <c r="BH71" s="464"/>
      <c r="BI71" s="464"/>
      <c r="BJ71" s="464"/>
      <c r="BK71" s="464"/>
      <c r="BL71" s="464"/>
      <c r="BM71" s="464"/>
      <c r="BN71" s="464"/>
      <c r="BO71" s="464"/>
      <c r="BP71" s="464"/>
      <c r="BQ71" s="464"/>
      <c r="BR71" s="464"/>
      <c r="BS71" s="464"/>
      <c r="BT71" s="464"/>
      <c r="BU71" s="464"/>
      <c r="BV71" s="464"/>
      <c r="BW71" s="464"/>
      <c r="BX71" s="464"/>
      <c r="BY71" s="464"/>
      <c r="BZ71" s="464"/>
      <c r="CA71" s="464"/>
      <c r="CB71" s="464"/>
      <c r="CC71" s="464"/>
      <c r="CD71" s="464"/>
      <c r="CE71" s="464"/>
      <c r="CF71" s="464"/>
      <c r="CG71" s="464"/>
      <c r="CH71" s="464"/>
      <c r="CI71" s="464"/>
      <c r="CJ71" s="464"/>
    </row>
    <row r="72" spans="2:88" s="317" customFormat="1" ht="46.8" x14ac:dyDescent="0.3">
      <c r="B72" s="257"/>
      <c r="C72" s="270">
        <v>91940</v>
      </c>
      <c r="D72" s="371" t="s">
        <v>165</v>
      </c>
      <c r="E72" s="372" t="s">
        <v>157</v>
      </c>
      <c r="F72" s="380">
        <v>26</v>
      </c>
      <c r="G72" s="326">
        <v>7.12</v>
      </c>
      <c r="H72" s="326">
        <v>9.4</v>
      </c>
      <c r="I72" s="373">
        <v>16.52</v>
      </c>
      <c r="J72" s="326">
        <v>185.12</v>
      </c>
      <c r="K72" s="326">
        <v>244.4</v>
      </c>
      <c r="L72" s="373">
        <v>429.52</v>
      </c>
      <c r="M72" s="253">
        <v>0.22081274931637518</v>
      </c>
      <c r="N72" s="373">
        <v>524.36349208636943</v>
      </c>
      <c r="O72" s="374">
        <v>44470</v>
      </c>
      <c r="P72" s="376" t="s">
        <v>62</v>
      </c>
      <c r="Q72" s="377"/>
      <c r="R72" s="460"/>
      <c r="S72" s="464"/>
      <c r="T72" s="464"/>
      <c r="U72" s="464"/>
      <c r="V72" s="464"/>
      <c r="W72" s="464"/>
      <c r="X72" s="464"/>
      <c r="Y72" s="464"/>
      <c r="Z72" s="464"/>
      <c r="AA72" s="464"/>
      <c r="AB72" s="464"/>
      <c r="AC72" s="464"/>
      <c r="AD72" s="464"/>
      <c r="AE72" s="464"/>
      <c r="AF72" s="464"/>
      <c r="AG72" s="464"/>
      <c r="AH72" s="464"/>
      <c r="AI72" s="464"/>
      <c r="AJ72" s="464"/>
      <c r="AK72" s="464"/>
      <c r="AL72" s="464"/>
      <c r="AM72" s="464"/>
      <c r="AN72" s="464"/>
      <c r="AO72" s="464"/>
      <c r="AP72" s="464"/>
      <c r="AQ72" s="464"/>
      <c r="AR72" s="464"/>
      <c r="AS72" s="464"/>
      <c r="AT72" s="464"/>
      <c r="AU72" s="464"/>
      <c r="AV72" s="464"/>
      <c r="AW72" s="464"/>
      <c r="AX72" s="464"/>
      <c r="AY72" s="464"/>
      <c r="AZ72" s="464"/>
      <c r="BA72" s="464"/>
      <c r="BB72" s="464"/>
      <c r="BC72" s="464"/>
      <c r="BD72" s="464"/>
      <c r="BE72" s="464"/>
      <c r="BF72" s="464"/>
      <c r="BG72" s="464"/>
      <c r="BH72" s="464"/>
      <c r="BI72" s="464"/>
      <c r="BJ72" s="464"/>
      <c r="BK72" s="464"/>
      <c r="BL72" s="464"/>
      <c r="BM72" s="464"/>
      <c r="BN72" s="464"/>
      <c r="BO72" s="464"/>
      <c r="BP72" s="464"/>
      <c r="BQ72" s="464"/>
      <c r="BR72" s="464"/>
      <c r="BS72" s="464"/>
      <c r="BT72" s="464"/>
      <c r="BU72" s="464"/>
      <c r="BV72" s="464"/>
      <c r="BW72" s="464"/>
      <c r="BX72" s="464"/>
      <c r="BY72" s="464"/>
      <c r="BZ72" s="464"/>
      <c r="CA72" s="464"/>
      <c r="CB72" s="464"/>
      <c r="CC72" s="464"/>
      <c r="CD72" s="464"/>
      <c r="CE72" s="464"/>
      <c r="CF72" s="464"/>
      <c r="CG72" s="464"/>
      <c r="CH72" s="464"/>
      <c r="CI72" s="464"/>
      <c r="CJ72" s="464"/>
    </row>
    <row r="73" spans="2:88" s="317" customFormat="1" ht="31.2" x14ac:dyDescent="0.3">
      <c r="B73" s="257"/>
      <c r="C73" s="270">
        <v>91936</v>
      </c>
      <c r="D73" s="371" t="s">
        <v>164</v>
      </c>
      <c r="E73" s="372" t="s">
        <v>157</v>
      </c>
      <c r="F73" s="380">
        <v>7</v>
      </c>
      <c r="G73" s="326">
        <v>10.94</v>
      </c>
      <c r="H73" s="326">
        <v>5.36</v>
      </c>
      <c r="I73" s="373">
        <v>16.3</v>
      </c>
      <c r="J73" s="326">
        <v>76.58</v>
      </c>
      <c r="K73" s="326">
        <v>37.520000000000003</v>
      </c>
      <c r="L73" s="373">
        <v>114.1</v>
      </c>
      <c r="M73" s="253">
        <v>0.22081274931637518</v>
      </c>
      <c r="N73" s="373">
        <v>139.2947346969984</v>
      </c>
      <c r="O73" s="374">
        <v>44470</v>
      </c>
      <c r="P73" s="376" t="s">
        <v>62</v>
      </c>
      <c r="Q73" s="377"/>
      <c r="R73" s="460"/>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4"/>
      <c r="AY73" s="464"/>
      <c r="AZ73" s="464"/>
      <c r="BA73" s="464"/>
      <c r="BB73" s="464"/>
      <c r="BC73" s="464"/>
      <c r="BD73" s="464"/>
      <c r="BE73" s="464"/>
      <c r="BF73" s="464"/>
      <c r="BG73" s="464"/>
      <c r="BH73" s="464"/>
      <c r="BI73" s="464"/>
      <c r="BJ73" s="464"/>
      <c r="BK73" s="464"/>
      <c r="BL73" s="464"/>
      <c r="BM73" s="464"/>
      <c r="BN73" s="464"/>
      <c r="BO73" s="464"/>
      <c r="BP73" s="464"/>
      <c r="BQ73" s="464"/>
      <c r="BR73" s="464"/>
      <c r="BS73" s="464"/>
      <c r="BT73" s="464"/>
      <c r="BU73" s="464"/>
      <c r="BV73" s="464"/>
      <c r="BW73" s="464"/>
      <c r="BX73" s="464"/>
      <c r="BY73" s="464"/>
      <c r="BZ73" s="464"/>
      <c r="CA73" s="464"/>
      <c r="CB73" s="464"/>
      <c r="CC73" s="464"/>
      <c r="CD73" s="464"/>
      <c r="CE73" s="464"/>
      <c r="CF73" s="464"/>
      <c r="CG73" s="464"/>
      <c r="CH73" s="464"/>
      <c r="CI73" s="464"/>
      <c r="CJ73" s="464"/>
    </row>
    <row r="74" spans="2:88" s="317" customFormat="1" x14ac:dyDescent="0.3">
      <c r="B74" s="257"/>
      <c r="C74" s="263"/>
      <c r="D74" s="264" t="s">
        <v>274</v>
      </c>
      <c r="E74" s="264"/>
      <c r="F74" s="265"/>
      <c r="G74" s="265"/>
      <c r="H74" s="265"/>
      <c r="I74" s="263"/>
      <c r="J74" s="341"/>
      <c r="K74" s="341"/>
      <c r="L74" s="341"/>
      <c r="M74" s="267"/>
      <c r="N74" s="268"/>
      <c r="O74" s="269"/>
      <c r="P74" s="263"/>
      <c r="Q74" s="292"/>
      <c r="R74" s="460"/>
      <c r="S74" s="464"/>
      <c r="T74" s="464"/>
      <c r="U74" s="464"/>
      <c r="V74" s="464"/>
      <c r="W74" s="464"/>
      <c r="X74" s="464"/>
      <c r="Y74" s="464"/>
      <c r="Z74" s="464"/>
      <c r="AA74" s="464"/>
      <c r="AB74" s="464"/>
      <c r="AC74" s="464"/>
      <c r="AD74" s="464"/>
      <c r="AE74" s="464"/>
      <c r="AF74" s="464"/>
      <c r="AG74" s="464"/>
      <c r="AH74" s="464"/>
      <c r="AI74" s="464"/>
      <c r="AJ74" s="464"/>
      <c r="AK74" s="464"/>
      <c r="AL74" s="464"/>
      <c r="AM74" s="464"/>
      <c r="AN74" s="464"/>
      <c r="AO74" s="464"/>
      <c r="AP74" s="464"/>
      <c r="AQ74" s="464"/>
      <c r="AR74" s="464"/>
      <c r="AS74" s="464"/>
      <c r="AT74" s="464"/>
      <c r="AU74" s="464"/>
      <c r="AV74" s="464"/>
      <c r="AW74" s="464"/>
      <c r="AX74" s="464"/>
      <c r="AY74" s="464"/>
      <c r="AZ74" s="464"/>
      <c r="BA74" s="464"/>
      <c r="BB74" s="464"/>
      <c r="BC74" s="464"/>
      <c r="BD74" s="464"/>
      <c r="BE74" s="464"/>
      <c r="BF74" s="464"/>
      <c r="BG74" s="464"/>
      <c r="BH74" s="464"/>
      <c r="BI74" s="464"/>
      <c r="BJ74" s="464"/>
      <c r="BK74" s="464"/>
      <c r="BL74" s="464"/>
      <c r="BM74" s="464"/>
      <c r="BN74" s="464"/>
      <c r="BO74" s="464"/>
      <c r="BP74" s="464"/>
      <c r="BQ74" s="464"/>
      <c r="BR74" s="464"/>
      <c r="BS74" s="464"/>
      <c r="BT74" s="464"/>
      <c r="BU74" s="464"/>
      <c r="BV74" s="464"/>
      <c r="BW74" s="464"/>
      <c r="BX74" s="464"/>
      <c r="BY74" s="464"/>
      <c r="BZ74" s="464"/>
      <c r="CA74" s="464"/>
      <c r="CB74" s="464"/>
      <c r="CC74" s="464"/>
      <c r="CD74" s="464"/>
      <c r="CE74" s="464"/>
      <c r="CF74" s="464"/>
      <c r="CG74" s="464"/>
      <c r="CH74" s="464"/>
      <c r="CI74" s="464"/>
      <c r="CJ74" s="464"/>
    </row>
    <row r="75" spans="2:88" s="317" customFormat="1" ht="46.8" x14ac:dyDescent="0.3">
      <c r="B75" s="259"/>
      <c r="C75" s="270">
        <v>91926</v>
      </c>
      <c r="D75" s="371" t="s">
        <v>161</v>
      </c>
      <c r="E75" s="372" t="s">
        <v>156</v>
      </c>
      <c r="F75" s="380">
        <v>203</v>
      </c>
      <c r="G75" s="326">
        <v>2.97</v>
      </c>
      <c r="H75" s="326">
        <v>1.1200000000000001</v>
      </c>
      <c r="I75" s="373">
        <v>4.09</v>
      </c>
      <c r="J75" s="326">
        <v>602.91000000000008</v>
      </c>
      <c r="K75" s="326">
        <v>227.36</v>
      </c>
      <c r="L75" s="373">
        <v>830.2700000000001</v>
      </c>
      <c r="M75" s="253">
        <v>0.22081274931637518</v>
      </c>
      <c r="N75" s="373">
        <v>1013.6042013749069</v>
      </c>
      <c r="O75" s="374">
        <v>44470</v>
      </c>
      <c r="P75" s="376" t="s">
        <v>62</v>
      </c>
      <c r="Q75" s="377"/>
      <c r="R75" s="460"/>
      <c r="S75" s="459"/>
      <c r="T75" s="464"/>
      <c r="U75" s="464"/>
      <c r="V75" s="464"/>
      <c r="W75" s="464"/>
      <c r="X75" s="464"/>
      <c r="Y75" s="464"/>
      <c r="Z75" s="464"/>
      <c r="AA75" s="464"/>
      <c r="AB75" s="464"/>
      <c r="AC75" s="464"/>
      <c r="AD75" s="464"/>
      <c r="AE75" s="464"/>
      <c r="AF75" s="464"/>
      <c r="AG75" s="464"/>
      <c r="AH75" s="464"/>
      <c r="AI75" s="464"/>
      <c r="AJ75" s="464"/>
      <c r="AK75" s="464"/>
      <c r="AL75" s="464"/>
      <c r="AM75" s="464"/>
      <c r="AN75" s="464"/>
      <c r="AO75" s="464"/>
      <c r="AP75" s="464"/>
      <c r="AQ75" s="464"/>
      <c r="AR75" s="464"/>
      <c r="AS75" s="464"/>
      <c r="AT75" s="464"/>
      <c r="AU75" s="464"/>
      <c r="AV75" s="464"/>
      <c r="AW75" s="464"/>
      <c r="AX75" s="464"/>
      <c r="AY75" s="464"/>
      <c r="AZ75" s="464"/>
      <c r="BA75" s="464"/>
      <c r="BB75" s="464"/>
      <c r="BC75" s="464"/>
      <c r="BD75" s="464"/>
      <c r="BE75" s="464"/>
      <c r="BF75" s="464"/>
      <c r="BG75" s="464"/>
      <c r="BH75" s="464"/>
      <c r="BI75" s="464"/>
      <c r="BJ75" s="464"/>
      <c r="BK75" s="464"/>
      <c r="BL75" s="464"/>
      <c r="BM75" s="464"/>
      <c r="BN75" s="464"/>
      <c r="BO75" s="464"/>
      <c r="BP75" s="464"/>
      <c r="BQ75" s="464"/>
      <c r="BR75" s="464"/>
      <c r="BS75" s="464"/>
      <c r="BT75" s="464"/>
      <c r="BU75" s="464"/>
      <c r="BV75" s="464"/>
      <c r="BW75" s="464"/>
      <c r="BX75" s="464"/>
      <c r="BY75" s="464"/>
      <c r="BZ75" s="464"/>
      <c r="CA75" s="464"/>
      <c r="CB75" s="464"/>
      <c r="CC75" s="464"/>
      <c r="CD75" s="464"/>
      <c r="CE75" s="464"/>
      <c r="CF75" s="464"/>
      <c r="CG75" s="464"/>
      <c r="CH75" s="464"/>
      <c r="CI75" s="464"/>
      <c r="CJ75" s="464"/>
    </row>
    <row r="76" spans="2:88" s="317" customFormat="1" ht="46.8" x14ac:dyDescent="0.3">
      <c r="B76" s="259"/>
      <c r="C76" s="270">
        <v>91928</v>
      </c>
      <c r="D76" s="371" t="s">
        <v>163</v>
      </c>
      <c r="E76" s="372" t="s">
        <v>156</v>
      </c>
      <c r="F76" s="380">
        <v>148</v>
      </c>
      <c r="G76" s="326">
        <v>5.1100000000000003</v>
      </c>
      <c r="H76" s="326">
        <v>1.48</v>
      </c>
      <c r="I76" s="373">
        <v>6.59</v>
      </c>
      <c r="J76" s="326">
        <v>756.28000000000009</v>
      </c>
      <c r="K76" s="326">
        <v>219.04</v>
      </c>
      <c r="L76" s="373">
        <v>975.32</v>
      </c>
      <c r="M76" s="253">
        <v>0.22081274931637518</v>
      </c>
      <c r="N76" s="373">
        <v>1190.6830906632472</v>
      </c>
      <c r="O76" s="374">
        <v>44470</v>
      </c>
      <c r="P76" s="376" t="s">
        <v>62</v>
      </c>
      <c r="Q76" s="377"/>
      <c r="R76" s="460"/>
      <c r="S76" s="459"/>
      <c r="T76" s="464"/>
      <c r="U76" s="464"/>
      <c r="V76" s="464"/>
      <c r="W76" s="464"/>
      <c r="X76" s="464"/>
      <c r="Y76" s="464"/>
      <c r="Z76" s="464"/>
      <c r="AA76" s="464"/>
      <c r="AB76" s="464"/>
      <c r="AC76" s="464"/>
      <c r="AD76" s="464"/>
      <c r="AE76" s="464"/>
      <c r="AF76" s="464"/>
      <c r="AG76" s="464"/>
      <c r="AH76" s="464"/>
      <c r="AI76" s="464"/>
      <c r="AJ76" s="464"/>
      <c r="AK76" s="464"/>
      <c r="AL76" s="464"/>
      <c r="AM76" s="464"/>
      <c r="AN76" s="464"/>
      <c r="AO76" s="464"/>
      <c r="AP76" s="464"/>
      <c r="AQ76" s="464"/>
      <c r="AR76" s="464"/>
      <c r="AS76" s="464"/>
      <c r="AT76" s="464"/>
      <c r="AU76" s="464"/>
      <c r="AV76" s="464"/>
      <c r="AW76" s="464"/>
      <c r="AX76" s="464"/>
      <c r="AY76" s="464"/>
      <c r="AZ76" s="464"/>
      <c r="BA76" s="464"/>
      <c r="BB76" s="464"/>
      <c r="BC76" s="464"/>
      <c r="BD76" s="464"/>
      <c r="BE76" s="464"/>
      <c r="BF76" s="464"/>
      <c r="BG76" s="464"/>
      <c r="BH76" s="464"/>
      <c r="BI76" s="464"/>
      <c r="BJ76" s="464"/>
      <c r="BK76" s="464"/>
      <c r="BL76" s="464"/>
      <c r="BM76" s="464"/>
      <c r="BN76" s="464"/>
      <c r="BO76" s="464"/>
      <c r="BP76" s="464"/>
      <c r="BQ76" s="464"/>
      <c r="BR76" s="464"/>
      <c r="BS76" s="464"/>
      <c r="BT76" s="464"/>
      <c r="BU76" s="464"/>
      <c r="BV76" s="464"/>
      <c r="BW76" s="464"/>
      <c r="BX76" s="464"/>
      <c r="BY76" s="464"/>
      <c r="BZ76" s="464"/>
      <c r="CA76" s="464"/>
      <c r="CB76" s="464"/>
      <c r="CC76" s="464"/>
      <c r="CD76" s="464"/>
      <c r="CE76" s="464"/>
      <c r="CF76" s="464"/>
      <c r="CG76" s="464"/>
      <c r="CH76" s="464"/>
      <c r="CI76" s="464"/>
      <c r="CJ76" s="464"/>
    </row>
    <row r="77" spans="2:88" s="317" customFormat="1" ht="46.8" x14ac:dyDescent="0.3">
      <c r="B77" s="259"/>
      <c r="C77" s="270">
        <v>91927</v>
      </c>
      <c r="D77" s="371" t="s">
        <v>162</v>
      </c>
      <c r="E77" s="372" t="s">
        <v>156</v>
      </c>
      <c r="F77" s="380">
        <v>480</v>
      </c>
      <c r="G77" s="326">
        <v>4.21</v>
      </c>
      <c r="H77" s="326">
        <v>1.1200000000000001</v>
      </c>
      <c r="I77" s="373">
        <v>5.33</v>
      </c>
      <c r="J77" s="326">
        <v>2020.8</v>
      </c>
      <c r="K77" s="326">
        <v>537.6</v>
      </c>
      <c r="L77" s="373">
        <v>2558.4</v>
      </c>
      <c r="M77" s="253">
        <v>0.22081274931637518</v>
      </c>
      <c r="N77" s="373">
        <v>3123.3273378510144</v>
      </c>
      <c r="O77" s="374">
        <v>44470</v>
      </c>
      <c r="P77" s="376" t="s">
        <v>62</v>
      </c>
      <c r="Q77" s="377"/>
      <c r="R77" s="458"/>
      <c r="S77" s="459"/>
      <c r="T77" s="464"/>
      <c r="U77" s="464"/>
      <c r="V77" s="464"/>
      <c r="W77" s="464"/>
      <c r="X77" s="464"/>
      <c r="Y77" s="464"/>
      <c r="Z77" s="464"/>
      <c r="AA77" s="464"/>
      <c r="AB77" s="464"/>
      <c r="AC77" s="464"/>
      <c r="AD77" s="464"/>
      <c r="AE77" s="464"/>
      <c r="AF77" s="464"/>
      <c r="AG77" s="464"/>
      <c r="AH77" s="464"/>
      <c r="AI77" s="464"/>
      <c r="AJ77" s="464"/>
      <c r="AK77" s="464"/>
      <c r="AL77" s="464"/>
      <c r="AM77" s="464"/>
      <c r="AN77" s="464"/>
      <c r="AO77" s="464"/>
      <c r="AP77" s="464"/>
      <c r="AQ77" s="464"/>
      <c r="AR77" s="464"/>
      <c r="AS77" s="464"/>
      <c r="AT77" s="464"/>
      <c r="AU77" s="464"/>
      <c r="AV77" s="464"/>
      <c r="AW77" s="464"/>
      <c r="AX77" s="464"/>
      <c r="AY77" s="464"/>
      <c r="AZ77" s="464"/>
      <c r="BA77" s="464"/>
      <c r="BB77" s="464"/>
      <c r="BC77" s="464"/>
      <c r="BD77" s="464"/>
      <c r="BE77" s="464"/>
      <c r="BF77" s="464"/>
      <c r="BG77" s="464"/>
      <c r="BH77" s="464"/>
      <c r="BI77" s="464"/>
      <c r="BJ77" s="464"/>
      <c r="BK77" s="464"/>
      <c r="BL77" s="464"/>
      <c r="BM77" s="464"/>
      <c r="BN77" s="464"/>
      <c r="BO77" s="464"/>
      <c r="BP77" s="464"/>
      <c r="BQ77" s="464"/>
      <c r="BR77" s="464"/>
      <c r="BS77" s="464"/>
      <c r="BT77" s="464"/>
      <c r="BU77" s="464"/>
      <c r="BV77" s="464"/>
      <c r="BW77" s="464"/>
      <c r="BX77" s="464"/>
      <c r="BY77" s="464"/>
      <c r="BZ77" s="464"/>
      <c r="CA77" s="464"/>
      <c r="CB77" s="464"/>
      <c r="CC77" s="464"/>
      <c r="CD77" s="464"/>
      <c r="CE77" s="464"/>
      <c r="CF77" s="464"/>
      <c r="CG77" s="464"/>
      <c r="CH77" s="464"/>
      <c r="CI77" s="464"/>
      <c r="CJ77" s="464"/>
    </row>
    <row r="78" spans="2:88" s="317" customFormat="1" ht="62.4" x14ac:dyDescent="0.3">
      <c r="B78" s="259"/>
      <c r="C78" s="270">
        <v>101560</v>
      </c>
      <c r="D78" s="371" t="s">
        <v>166</v>
      </c>
      <c r="E78" s="372" t="s">
        <v>156</v>
      </c>
      <c r="F78" s="380">
        <v>80</v>
      </c>
      <c r="G78" s="326">
        <v>10.32</v>
      </c>
      <c r="H78" s="326">
        <v>0.06</v>
      </c>
      <c r="I78" s="373">
        <v>10.38</v>
      </c>
      <c r="J78" s="326">
        <v>825.6</v>
      </c>
      <c r="K78" s="326">
        <v>4.8</v>
      </c>
      <c r="L78" s="373">
        <v>830.4</v>
      </c>
      <c r="M78" s="253">
        <v>0.22081274931637518</v>
      </c>
      <c r="N78" s="373">
        <v>1013.7629070323179</v>
      </c>
      <c r="O78" s="374">
        <v>44470</v>
      </c>
      <c r="P78" s="376" t="s">
        <v>62</v>
      </c>
      <c r="Q78" s="377"/>
      <c r="R78" s="458"/>
      <c r="S78" s="459"/>
      <c r="T78" s="464"/>
      <c r="U78" s="464"/>
      <c r="V78" s="464"/>
      <c r="W78" s="464"/>
      <c r="X78" s="464"/>
      <c r="Y78" s="464"/>
      <c r="Z78" s="464"/>
      <c r="AA78" s="464"/>
      <c r="AB78" s="464"/>
      <c r="AC78" s="464"/>
      <c r="AD78" s="464"/>
      <c r="AE78" s="464"/>
      <c r="AF78" s="464"/>
      <c r="AG78" s="464"/>
      <c r="AH78" s="464"/>
      <c r="AI78" s="464"/>
      <c r="AJ78" s="464"/>
      <c r="AK78" s="464"/>
      <c r="AL78" s="464"/>
      <c r="AM78" s="464"/>
      <c r="AN78" s="464"/>
      <c r="AO78" s="464"/>
      <c r="AP78" s="464"/>
      <c r="AQ78" s="464"/>
      <c r="AR78" s="464"/>
      <c r="AS78" s="464"/>
      <c r="AT78" s="464"/>
      <c r="AU78" s="464"/>
      <c r="AV78" s="464"/>
      <c r="AW78" s="464"/>
      <c r="AX78" s="464"/>
      <c r="AY78" s="464"/>
      <c r="AZ78" s="464"/>
      <c r="BA78" s="464"/>
      <c r="BB78" s="464"/>
      <c r="BC78" s="464"/>
      <c r="BD78" s="464"/>
      <c r="BE78" s="464"/>
      <c r="BF78" s="464"/>
      <c r="BG78" s="464"/>
      <c r="BH78" s="464"/>
      <c r="BI78" s="464"/>
      <c r="BJ78" s="464"/>
      <c r="BK78" s="464"/>
      <c r="BL78" s="464"/>
      <c r="BM78" s="464"/>
      <c r="BN78" s="464"/>
      <c r="BO78" s="464"/>
      <c r="BP78" s="464"/>
      <c r="BQ78" s="464"/>
      <c r="BR78" s="464"/>
      <c r="BS78" s="464"/>
      <c r="BT78" s="464"/>
      <c r="BU78" s="464"/>
      <c r="BV78" s="464"/>
      <c r="BW78" s="464"/>
      <c r="BX78" s="464"/>
      <c r="BY78" s="464"/>
      <c r="BZ78" s="464"/>
      <c r="CA78" s="464"/>
      <c r="CB78" s="464"/>
      <c r="CC78" s="464"/>
      <c r="CD78" s="464"/>
      <c r="CE78" s="464"/>
      <c r="CF78" s="464"/>
      <c r="CG78" s="464"/>
      <c r="CH78" s="464"/>
      <c r="CI78" s="464"/>
      <c r="CJ78" s="464"/>
    </row>
    <row r="79" spans="2:88" s="315" customFormat="1" x14ac:dyDescent="0.3">
      <c r="B79" s="262"/>
      <c r="C79" s="263"/>
      <c r="D79" s="264" t="s">
        <v>275</v>
      </c>
      <c r="E79" s="264"/>
      <c r="F79" s="265" t="s">
        <v>352</v>
      </c>
      <c r="G79" s="265"/>
      <c r="H79" s="265"/>
      <c r="I79" s="263"/>
      <c r="J79" s="341"/>
      <c r="K79" s="341"/>
      <c r="L79" s="341"/>
      <c r="M79" s="267"/>
      <c r="N79" s="268"/>
      <c r="O79" s="269"/>
      <c r="P79" s="263"/>
      <c r="Q79" s="292"/>
      <c r="R79" s="463"/>
      <c r="S79" s="459"/>
      <c r="T79" s="459"/>
      <c r="U79" s="459"/>
      <c r="V79" s="459"/>
      <c r="W79" s="459"/>
      <c r="X79" s="459"/>
      <c r="Y79" s="459"/>
      <c r="Z79" s="459"/>
      <c r="AA79" s="459"/>
      <c r="AB79" s="459"/>
      <c r="AC79" s="459"/>
      <c r="AD79" s="459"/>
      <c r="AE79" s="459"/>
      <c r="AF79" s="459"/>
      <c r="AG79" s="459"/>
      <c r="AH79" s="459"/>
      <c r="AI79" s="459"/>
      <c r="AJ79" s="459"/>
      <c r="AK79" s="459"/>
      <c r="AL79" s="459"/>
      <c r="AM79" s="459"/>
      <c r="AN79" s="459"/>
      <c r="AO79" s="459"/>
      <c r="AP79" s="459"/>
      <c r="AQ79" s="459"/>
      <c r="AR79" s="459"/>
      <c r="AS79" s="459"/>
      <c r="AT79" s="459"/>
      <c r="AU79" s="459"/>
      <c r="AV79" s="459"/>
      <c r="AW79" s="459"/>
      <c r="AX79" s="459"/>
      <c r="AY79" s="459"/>
      <c r="AZ79" s="459"/>
      <c r="BA79" s="459"/>
      <c r="BB79" s="459"/>
      <c r="BC79" s="459"/>
      <c r="BD79" s="459"/>
      <c r="BE79" s="459"/>
      <c r="BF79" s="459"/>
      <c r="BG79" s="459"/>
      <c r="BH79" s="459"/>
      <c r="BI79" s="459"/>
      <c r="BJ79" s="459"/>
      <c r="BK79" s="459"/>
      <c r="BL79" s="459"/>
      <c r="BM79" s="459"/>
      <c r="BN79" s="459"/>
      <c r="BO79" s="459"/>
      <c r="BP79" s="459"/>
      <c r="BQ79" s="459"/>
      <c r="BR79" s="459"/>
      <c r="BS79" s="459"/>
      <c r="BT79" s="459"/>
      <c r="BU79" s="459"/>
      <c r="BV79" s="459"/>
      <c r="BW79" s="459"/>
      <c r="BX79" s="459"/>
      <c r="BY79" s="459"/>
      <c r="BZ79" s="459"/>
      <c r="CA79" s="459"/>
      <c r="CB79" s="459"/>
      <c r="CC79" s="459"/>
      <c r="CD79" s="459"/>
      <c r="CE79" s="459"/>
      <c r="CF79" s="459"/>
      <c r="CG79" s="459"/>
      <c r="CH79" s="459"/>
      <c r="CI79" s="459"/>
      <c r="CJ79" s="459"/>
    </row>
    <row r="80" spans="2:88" s="317" customFormat="1" ht="31.2" x14ac:dyDescent="0.3">
      <c r="B80" s="259"/>
      <c r="C80" s="270" t="s">
        <v>328</v>
      </c>
      <c r="D80" s="371" t="s">
        <v>333</v>
      </c>
      <c r="E80" s="372" t="s">
        <v>195</v>
      </c>
      <c r="F80" s="380">
        <v>1</v>
      </c>
      <c r="G80" s="326">
        <v>543.49</v>
      </c>
      <c r="H80" s="326">
        <v>75</v>
      </c>
      <c r="I80" s="373">
        <v>618.49</v>
      </c>
      <c r="J80" s="326">
        <v>543.49</v>
      </c>
      <c r="K80" s="326">
        <v>75</v>
      </c>
      <c r="L80" s="373">
        <v>618.49</v>
      </c>
      <c r="M80" s="253">
        <v>0.22081274931637518</v>
      </c>
      <c r="N80" s="373">
        <v>755.06047732468494</v>
      </c>
      <c r="O80" s="374">
        <v>44531</v>
      </c>
      <c r="P80" s="376" t="s">
        <v>273</v>
      </c>
      <c r="Q80" s="377"/>
      <c r="R80" s="460"/>
      <c r="S80" s="459"/>
      <c r="T80" s="464"/>
      <c r="U80" s="464"/>
      <c r="V80" s="464"/>
      <c r="W80" s="464"/>
      <c r="X80" s="464"/>
      <c r="Y80" s="464"/>
      <c r="Z80" s="464"/>
      <c r="AA80" s="464"/>
      <c r="AB80" s="464"/>
      <c r="AC80" s="464"/>
      <c r="AD80" s="464"/>
      <c r="AE80" s="464"/>
      <c r="AF80" s="464"/>
      <c r="AG80" s="464"/>
      <c r="AH80" s="464"/>
      <c r="AI80" s="464"/>
      <c r="AJ80" s="464"/>
      <c r="AK80" s="464"/>
      <c r="AL80" s="464"/>
      <c r="AM80" s="464"/>
      <c r="AN80" s="464"/>
      <c r="AO80" s="464"/>
      <c r="AP80" s="464"/>
      <c r="AQ80" s="464"/>
      <c r="AR80" s="464"/>
      <c r="AS80" s="464"/>
      <c r="AT80" s="464"/>
      <c r="AU80" s="464"/>
      <c r="AV80" s="464"/>
      <c r="AW80" s="464"/>
      <c r="AX80" s="464"/>
      <c r="AY80" s="464"/>
      <c r="AZ80" s="464"/>
      <c r="BA80" s="464"/>
      <c r="BB80" s="464"/>
      <c r="BC80" s="464"/>
      <c r="BD80" s="464"/>
      <c r="BE80" s="464"/>
      <c r="BF80" s="464"/>
      <c r="BG80" s="464"/>
      <c r="BH80" s="464"/>
      <c r="BI80" s="464"/>
      <c r="BJ80" s="464"/>
      <c r="BK80" s="464"/>
      <c r="BL80" s="464"/>
      <c r="BM80" s="464"/>
      <c r="BN80" s="464"/>
      <c r="BO80" s="464"/>
      <c r="BP80" s="464"/>
      <c r="BQ80" s="464"/>
      <c r="BR80" s="464"/>
      <c r="BS80" s="464"/>
      <c r="BT80" s="464"/>
      <c r="BU80" s="464"/>
      <c r="BV80" s="464"/>
      <c r="BW80" s="464"/>
      <c r="BX80" s="464"/>
      <c r="BY80" s="464"/>
      <c r="BZ80" s="464"/>
      <c r="CA80" s="464"/>
      <c r="CB80" s="464"/>
      <c r="CC80" s="464"/>
      <c r="CD80" s="464"/>
      <c r="CE80" s="464"/>
      <c r="CF80" s="464"/>
      <c r="CG80" s="464"/>
      <c r="CH80" s="464"/>
      <c r="CI80" s="464"/>
      <c r="CJ80" s="464"/>
    </row>
    <row r="81" spans="2:88" s="317" customFormat="1" ht="31.2" x14ac:dyDescent="0.3">
      <c r="B81" s="259"/>
      <c r="C81" s="270" t="s">
        <v>329</v>
      </c>
      <c r="D81" s="371" t="s">
        <v>307</v>
      </c>
      <c r="E81" s="372" t="s">
        <v>195</v>
      </c>
      <c r="F81" s="380">
        <v>2</v>
      </c>
      <c r="G81" s="326">
        <v>24.82</v>
      </c>
      <c r="H81" s="326">
        <v>37.5</v>
      </c>
      <c r="I81" s="373">
        <v>62.32</v>
      </c>
      <c r="J81" s="326">
        <v>49.64</v>
      </c>
      <c r="K81" s="326">
        <v>75</v>
      </c>
      <c r="L81" s="373">
        <v>124.64</v>
      </c>
      <c r="M81" s="253">
        <v>0.22081274931637518</v>
      </c>
      <c r="N81" s="373">
        <v>152.16210107479301</v>
      </c>
      <c r="O81" s="374">
        <v>44531</v>
      </c>
      <c r="P81" s="376" t="s">
        <v>273</v>
      </c>
      <c r="Q81" s="377"/>
      <c r="R81" s="460"/>
      <c r="S81" s="459"/>
      <c r="T81" s="464"/>
      <c r="U81" s="464"/>
      <c r="V81" s="464"/>
      <c r="W81" s="464"/>
      <c r="X81" s="464"/>
      <c r="Y81" s="464"/>
      <c r="Z81" s="464"/>
      <c r="AA81" s="464"/>
      <c r="AB81" s="464"/>
      <c r="AC81" s="464"/>
      <c r="AD81" s="464"/>
      <c r="AE81" s="464"/>
      <c r="AF81" s="464"/>
      <c r="AG81" s="464"/>
      <c r="AH81" s="464"/>
      <c r="AI81" s="464"/>
      <c r="AJ81" s="464"/>
      <c r="AK81" s="464"/>
      <c r="AL81" s="464"/>
      <c r="AM81" s="464"/>
      <c r="AN81" s="464"/>
      <c r="AO81" s="464"/>
      <c r="AP81" s="464"/>
      <c r="AQ81" s="464"/>
      <c r="AR81" s="464"/>
      <c r="AS81" s="464"/>
      <c r="AT81" s="464"/>
      <c r="AU81" s="464"/>
      <c r="AV81" s="464"/>
      <c r="AW81" s="464"/>
      <c r="AX81" s="464"/>
      <c r="AY81" s="464"/>
      <c r="AZ81" s="464"/>
      <c r="BA81" s="464"/>
      <c r="BB81" s="464"/>
      <c r="BC81" s="464"/>
      <c r="BD81" s="464"/>
      <c r="BE81" s="464"/>
      <c r="BF81" s="464"/>
      <c r="BG81" s="464"/>
      <c r="BH81" s="464"/>
      <c r="BI81" s="464"/>
      <c r="BJ81" s="464"/>
      <c r="BK81" s="464"/>
      <c r="BL81" s="464"/>
      <c r="BM81" s="464"/>
      <c r="BN81" s="464"/>
      <c r="BO81" s="464"/>
      <c r="BP81" s="464"/>
      <c r="BQ81" s="464"/>
      <c r="BR81" s="464"/>
      <c r="BS81" s="464"/>
      <c r="BT81" s="464"/>
      <c r="BU81" s="464"/>
      <c r="BV81" s="464"/>
      <c r="BW81" s="464"/>
      <c r="BX81" s="464"/>
      <c r="BY81" s="464"/>
      <c r="BZ81" s="464"/>
      <c r="CA81" s="464"/>
      <c r="CB81" s="464"/>
      <c r="CC81" s="464"/>
      <c r="CD81" s="464"/>
      <c r="CE81" s="464"/>
      <c r="CF81" s="464"/>
      <c r="CG81" s="464"/>
      <c r="CH81" s="464"/>
      <c r="CI81" s="464"/>
      <c r="CJ81" s="464"/>
    </row>
    <row r="82" spans="2:88" s="317" customFormat="1" ht="31.2" x14ac:dyDescent="0.3">
      <c r="B82" s="259"/>
      <c r="C82" s="270" t="s">
        <v>330</v>
      </c>
      <c r="D82" s="371" t="s">
        <v>308</v>
      </c>
      <c r="E82" s="372" t="s">
        <v>195</v>
      </c>
      <c r="F82" s="380">
        <v>4</v>
      </c>
      <c r="G82" s="326">
        <v>24.76</v>
      </c>
      <c r="H82" s="326">
        <v>37.5</v>
      </c>
      <c r="I82" s="373">
        <v>62.260000000000005</v>
      </c>
      <c r="J82" s="326">
        <v>99.04</v>
      </c>
      <c r="K82" s="326">
        <v>150</v>
      </c>
      <c r="L82" s="373">
        <v>249.04000000000002</v>
      </c>
      <c r="M82" s="253">
        <v>0.22081274931637518</v>
      </c>
      <c r="N82" s="373">
        <v>304.03120708975013</v>
      </c>
      <c r="O82" s="374">
        <v>44531</v>
      </c>
      <c r="P82" s="376" t="s">
        <v>273</v>
      </c>
      <c r="Q82" s="377"/>
      <c r="R82" s="460"/>
      <c r="S82" s="459"/>
      <c r="T82" s="464"/>
      <c r="U82" s="464"/>
      <c r="V82" s="464"/>
      <c r="W82" s="464"/>
      <c r="X82" s="464"/>
      <c r="Y82" s="464"/>
      <c r="Z82" s="464"/>
      <c r="AA82" s="464"/>
      <c r="AB82" s="464"/>
      <c r="AC82" s="464"/>
      <c r="AD82" s="464"/>
      <c r="AE82" s="464"/>
      <c r="AF82" s="464"/>
      <c r="AG82" s="464"/>
      <c r="AH82" s="464"/>
      <c r="AI82" s="464"/>
      <c r="AJ82" s="464"/>
      <c r="AK82" s="464"/>
      <c r="AL82" s="464"/>
      <c r="AM82" s="464"/>
      <c r="AN82" s="464"/>
      <c r="AO82" s="464"/>
      <c r="AP82" s="464"/>
      <c r="AQ82" s="464"/>
      <c r="AR82" s="464"/>
      <c r="AS82" s="464"/>
      <c r="AT82" s="464"/>
      <c r="AU82" s="464"/>
      <c r="AV82" s="464"/>
      <c r="AW82" s="464"/>
      <c r="AX82" s="464"/>
      <c r="AY82" s="464"/>
      <c r="AZ82" s="464"/>
      <c r="BA82" s="464"/>
      <c r="BB82" s="464"/>
      <c r="BC82" s="464"/>
      <c r="BD82" s="464"/>
      <c r="BE82" s="464"/>
      <c r="BF82" s="464"/>
      <c r="BG82" s="464"/>
      <c r="BH82" s="464"/>
      <c r="BI82" s="464"/>
      <c r="BJ82" s="464"/>
      <c r="BK82" s="464"/>
      <c r="BL82" s="464"/>
      <c r="BM82" s="464"/>
      <c r="BN82" s="464"/>
      <c r="BO82" s="464"/>
      <c r="BP82" s="464"/>
      <c r="BQ82" s="464"/>
      <c r="BR82" s="464"/>
      <c r="BS82" s="464"/>
      <c r="BT82" s="464"/>
      <c r="BU82" s="464"/>
      <c r="BV82" s="464"/>
      <c r="BW82" s="464"/>
      <c r="BX82" s="464"/>
      <c r="BY82" s="464"/>
      <c r="BZ82" s="464"/>
      <c r="CA82" s="464"/>
      <c r="CB82" s="464"/>
      <c r="CC82" s="464"/>
      <c r="CD82" s="464"/>
      <c r="CE82" s="464"/>
      <c r="CF82" s="464"/>
      <c r="CG82" s="464"/>
      <c r="CH82" s="464"/>
      <c r="CI82" s="464"/>
      <c r="CJ82" s="464"/>
    </row>
    <row r="83" spans="2:88" s="317" customFormat="1" ht="31.2" x14ac:dyDescent="0.3">
      <c r="B83" s="259"/>
      <c r="C83" s="270" t="s">
        <v>331</v>
      </c>
      <c r="D83" s="371" t="s">
        <v>309</v>
      </c>
      <c r="E83" s="372" t="s">
        <v>195</v>
      </c>
      <c r="F83" s="380">
        <v>3</v>
      </c>
      <c r="G83" s="326">
        <v>62.54</v>
      </c>
      <c r="H83" s="326">
        <v>37.5</v>
      </c>
      <c r="I83" s="373">
        <v>100.03999999999999</v>
      </c>
      <c r="J83" s="326">
        <v>187.62</v>
      </c>
      <c r="K83" s="326">
        <v>112.5</v>
      </c>
      <c r="L83" s="373">
        <v>300.12</v>
      </c>
      <c r="M83" s="253">
        <v>0.22081274931637518</v>
      </c>
      <c r="N83" s="373">
        <v>366.39032232483055</v>
      </c>
      <c r="O83" s="374">
        <v>44531</v>
      </c>
      <c r="P83" s="376" t="s">
        <v>273</v>
      </c>
      <c r="Q83" s="377"/>
      <c r="R83" s="460"/>
      <c r="S83" s="459"/>
      <c r="T83" s="464"/>
      <c r="U83" s="464"/>
      <c r="V83" s="464"/>
      <c r="W83" s="464"/>
      <c r="X83" s="464"/>
      <c r="Y83" s="464"/>
      <c r="Z83" s="464"/>
      <c r="AA83" s="464"/>
      <c r="AB83" s="464"/>
      <c r="AC83" s="464"/>
      <c r="AD83" s="464"/>
      <c r="AE83" s="464"/>
      <c r="AF83" s="464"/>
      <c r="AG83" s="464"/>
      <c r="AH83" s="464"/>
      <c r="AI83" s="464"/>
      <c r="AJ83" s="464"/>
      <c r="AK83" s="464"/>
      <c r="AL83" s="464"/>
      <c r="AM83" s="464"/>
      <c r="AN83" s="464"/>
      <c r="AO83" s="464"/>
      <c r="AP83" s="464"/>
      <c r="AQ83" s="464"/>
      <c r="AR83" s="464"/>
      <c r="AS83" s="464"/>
      <c r="AT83" s="464"/>
      <c r="AU83" s="464"/>
      <c r="AV83" s="464"/>
      <c r="AW83" s="464"/>
      <c r="AX83" s="464"/>
      <c r="AY83" s="464"/>
      <c r="AZ83" s="464"/>
      <c r="BA83" s="464"/>
      <c r="BB83" s="464"/>
      <c r="BC83" s="464"/>
      <c r="BD83" s="464"/>
      <c r="BE83" s="464"/>
      <c r="BF83" s="464"/>
      <c r="BG83" s="464"/>
      <c r="BH83" s="464"/>
      <c r="BI83" s="464"/>
      <c r="BJ83" s="464"/>
      <c r="BK83" s="464"/>
      <c r="BL83" s="464"/>
      <c r="BM83" s="464"/>
      <c r="BN83" s="464"/>
      <c r="BO83" s="464"/>
      <c r="BP83" s="464"/>
      <c r="BQ83" s="464"/>
      <c r="BR83" s="464"/>
      <c r="BS83" s="464"/>
      <c r="BT83" s="464"/>
      <c r="BU83" s="464"/>
      <c r="BV83" s="464"/>
      <c r="BW83" s="464"/>
      <c r="BX83" s="464"/>
      <c r="BY83" s="464"/>
      <c r="BZ83" s="464"/>
      <c r="CA83" s="464"/>
      <c r="CB83" s="464"/>
      <c r="CC83" s="464"/>
      <c r="CD83" s="464"/>
      <c r="CE83" s="464"/>
      <c r="CF83" s="464"/>
      <c r="CG83" s="464"/>
      <c r="CH83" s="464"/>
      <c r="CI83" s="464"/>
      <c r="CJ83" s="464"/>
    </row>
    <row r="84" spans="2:88" s="317" customFormat="1" ht="31.2" x14ac:dyDescent="0.3">
      <c r="B84" s="259"/>
      <c r="C84" s="270" t="s">
        <v>335</v>
      </c>
      <c r="D84" s="371" t="s">
        <v>311</v>
      </c>
      <c r="E84" s="372" t="s">
        <v>195</v>
      </c>
      <c r="F84" s="380">
        <v>1</v>
      </c>
      <c r="G84" s="326">
        <v>82.75</v>
      </c>
      <c r="H84" s="326">
        <v>37.5</v>
      </c>
      <c r="I84" s="373">
        <v>120.25</v>
      </c>
      <c r="J84" s="326">
        <v>82.75</v>
      </c>
      <c r="K84" s="326">
        <v>37.5</v>
      </c>
      <c r="L84" s="373">
        <v>120.25</v>
      </c>
      <c r="M84" s="253">
        <v>0.22081274931637518</v>
      </c>
      <c r="N84" s="373">
        <v>146.80273310529412</v>
      </c>
      <c r="O84" s="374">
        <v>44531</v>
      </c>
      <c r="P84" s="376" t="s">
        <v>273</v>
      </c>
      <c r="Q84" s="377"/>
      <c r="R84" s="460"/>
      <c r="S84" s="459"/>
      <c r="T84" s="464"/>
      <c r="U84" s="464"/>
      <c r="V84" s="464"/>
      <c r="W84" s="464"/>
      <c r="X84" s="464"/>
      <c r="Y84" s="464"/>
      <c r="Z84" s="464"/>
      <c r="AA84" s="464"/>
      <c r="AB84" s="464"/>
      <c r="AC84" s="464"/>
      <c r="AD84" s="464"/>
      <c r="AE84" s="464"/>
      <c r="AF84" s="464"/>
      <c r="AG84" s="464"/>
      <c r="AH84" s="464"/>
      <c r="AI84" s="464"/>
      <c r="AJ84" s="464"/>
      <c r="AK84" s="464"/>
      <c r="AL84" s="464"/>
      <c r="AM84" s="464"/>
      <c r="AN84" s="464"/>
      <c r="AO84" s="464"/>
      <c r="AP84" s="464"/>
      <c r="AQ84" s="464"/>
      <c r="AR84" s="464"/>
      <c r="AS84" s="464"/>
      <c r="AT84" s="464"/>
      <c r="AU84" s="464"/>
      <c r="AV84" s="464"/>
      <c r="AW84" s="464"/>
      <c r="AX84" s="464"/>
      <c r="AY84" s="464"/>
      <c r="AZ84" s="464"/>
      <c r="BA84" s="464"/>
      <c r="BB84" s="464"/>
      <c r="BC84" s="464"/>
      <c r="BD84" s="464"/>
      <c r="BE84" s="464"/>
      <c r="BF84" s="464"/>
      <c r="BG84" s="464"/>
      <c r="BH84" s="464"/>
      <c r="BI84" s="464"/>
      <c r="BJ84" s="464"/>
      <c r="BK84" s="464"/>
      <c r="BL84" s="464"/>
      <c r="BM84" s="464"/>
      <c r="BN84" s="464"/>
      <c r="BO84" s="464"/>
      <c r="BP84" s="464"/>
      <c r="BQ84" s="464"/>
      <c r="BR84" s="464"/>
      <c r="BS84" s="464"/>
      <c r="BT84" s="464"/>
      <c r="BU84" s="464"/>
      <c r="BV84" s="464"/>
      <c r="BW84" s="464"/>
      <c r="BX84" s="464"/>
      <c r="BY84" s="464"/>
      <c r="BZ84" s="464"/>
      <c r="CA84" s="464"/>
      <c r="CB84" s="464"/>
      <c r="CC84" s="464"/>
      <c r="CD84" s="464"/>
      <c r="CE84" s="464"/>
      <c r="CF84" s="464"/>
      <c r="CG84" s="464"/>
      <c r="CH84" s="464"/>
      <c r="CI84" s="464"/>
      <c r="CJ84" s="464"/>
    </row>
    <row r="85" spans="2:88" s="317" customFormat="1" ht="31.2" x14ac:dyDescent="0.3">
      <c r="B85" s="259"/>
      <c r="C85" s="270" t="s">
        <v>336</v>
      </c>
      <c r="D85" s="371" t="s">
        <v>202</v>
      </c>
      <c r="E85" s="372" t="s">
        <v>195</v>
      </c>
      <c r="F85" s="380">
        <v>1</v>
      </c>
      <c r="G85" s="326">
        <v>113.09</v>
      </c>
      <c r="H85" s="326">
        <v>37.5</v>
      </c>
      <c r="I85" s="373">
        <v>150.59</v>
      </c>
      <c r="J85" s="326">
        <v>113.09</v>
      </c>
      <c r="K85" s="326">
        <v>37.5</v>
      </c>
      <c r="L85" s="373">
        <v>150.59</v>
      </c>
      <c r="M85" s="253">
        <v>0.22081274931637518</v>
      </c>
      <c r="N85" s="373">
        <v>183.84219191955293</v>
      </c>
      <c r="O85" s="374">
        <v>44531</v>
      </c>
      <c r="P85" s="376" t="s">
        <v>273</v>
      </c>
      <c r="Q85" s="377"/>
      <c r="R85" s="460"/>
      <c r="S85" s="459"/>
      <c r="T85" s="464"/>
      <c r="U85" s="464"/>
      <c r="V85" s="464"/>
      <c r="W85" s="464"/>
      <c r="X85" s="464"/>
      <c r="Y85" s="464"/>
      <c r="Z85" s="464"/>
      <c r="AA85" s="464"/>
      <c r="AB85" s="464"/>
      <c r="AC85" s="464"/>
      <c r="AD85" s="464"/>
      <c r="AE85" s="464"/>
      <c r="AF85" s="464"/>
      <c r="AG85" s="464"/>
      <c r="AH85" s="464"/>
      <c r="AI85" s="464"/>
      <c r="AJ85" s="464"/>
      <c r="AK85" s="464"/>
      <c r="AL85" s="464"/>
      <c r="AM85" s="464"/>
      <c r="AN85" s="464"/>
      <c r="AO85" s="464"/>
      <c r="AP85" s="464"/>
      <c r="AQ85" s="464"/>
      <c r="AR85" s="464"/>
      <c r="AS85" s="464"/>
      <c r="AT85" s="464"/>
      <c r="AU85" s="464"/>
      <c r="AV85" s="464"/>
      <c r="AW85" s="464"/>
      <c r="AX85" s="464"/>
      <c r="AY85" s="464"/>
      <c r="AZ85" s="464"/>
      <c r="BA85" s="464"/>
      <c r="BB85" s="464"/>
      <c r="BC85" s="464"/>
      <c r="BD85" s="464"/>
      <c r="BE85" s="464"/>
      <c r="BF85" s="464"/>
      <c r="BG85" s="464"/>
      <c r="BH85" s="464"/>
      <c r="BI85" s="464"/>
      <c r="BJ85" s="464"/>
      <c r="BK85" s="464"/>
      <c r="BL85" s="464"/>
      <c r="BM85" s="464"/>
      <c r="BN85" s="464"/>
      <c r="BO85" s="464"/>
      <c r="BP85" s="464"/>
      <c r="BQ85" s="464"/>
      <c r="BR85" s="464"/>
      <c r="BS85" s="464"/>
      <c r="BT85" s="464"/>
      <c r="BU85" s="464"/>
      <c r="BV85" s="464"/>
      <c r="BW85" s="464"/>
      <c r="BX85" s="464"/>
      <c r="BY85" s="464"/>
      <c r="BZ85" s="464"/>
      <c r="CA85" s="464"/>
      <c r="CB85" s="464"/>
      <c r="CC85" s="464"/>
      <c r="CD85" s="464"/>
      <c r="CE85" s="464"/>
      <c r="CF85" s="464"/>
      <c r="CG85" s="464"/>
      <c r="CH85" s="464"/>
      <c r="CI85" s="464"/>
      <c r="CJ85" s="464"/>
    </row>
    <row r="86" spans="2:88" s="317" customFormat="1" ht="31.2" x14ac:dyDescent="0.3">
      <c r="B86" s="259"/>
      <c r="C86" s="270" t="s">
        <v>334</v>
      </c>
      <c r="D86" s="371" t="s">
        <v>310</v>
      </c>
      <c r="E86" s="372" t="s">
        <v>195</v>
      </c>
      <c r="F86" s="380">
        <v>1</v>
      </c>
      <c r="G86" s="326">
        <v>82.42</v>
      </c>
      <c r="H86" s="326">
        <v>37.5</v>
      </c>
      <c r="I86" s="373">
        <v>119.92</v>
      </c>
      <c r="J86" s="326">
        <v>82.42</v>
      </c>
      <c r="K86" s="326">
        <v>37.5</v>
      </c>
      <c r="L86" s="373">
        <v>119.92</v>
      </c>
      <c r="M86" s="253">
        <v>0.22081274931637518</v>
      </c>
      <c r="N86" s="373">
        <v>146.3998648980197</v>
      </c>
      <c r="O86" s="374">
        <v>44531</v>
      </c>
      <c r="P86" s="376" t="s">
        <v>273</v>
      </c>
      <c r="Q86" s="377"/>
      <c r="R86" s="460"/>
      <c r="S86" s="459"/>
      <c r="T86" s="464"/>
      <c r="U86" s="464"/>
      <c r="V86" s="464"/>
      <c r="W86" s="464"/>
      <c r="X86" s="464"/>
      <c r="Y86" s="464"/>
      <c r="Z86" s="464"/>
      <c r="AA86" s="464"/>
      <c r="AB86" s="464"/>
      <c r="AC86" s="464"/>
      <c r="AD86" s="464"/>
      <c r="AE86" s="464"/>
      <c r="AF86" s="464"/>
      <c r="AG86" s="464"/>
      <c r="AH86" s="464"/>
      <c r="AI86" s="464"/>
      <c r="AJ86" s="464"/>
      <c r="AK86" s="464"/>
      <c r="AL86" s="464"/>
      <c r="AM86" s="464"/>
      <c r="AN86" s="464"/>
      <c r="AO86" s="464"/>
      <c r="AP86" s="464"/>
      <c r="AQ86" s="464"/>
      <c r="AR86" s="464"/>
      <c r="AS86" s="464"/>
      <c r="AT86" s="464"/>
      <c r="AU86" s="464"/>
      <c r="AV86" s="464"/>
      <c r="AW86" s="464"/>
      <c r="AX86" s="464"/>
      <c r="AY86" s="464"/>
      <c r="AZ86" s="464"/>
      <c r="BA86" s="464"/>
      <c r="BB86" s="464"/>
      <c r="BC86" s="464"/>
      <c r="BD86" s="464"/>
      <c r="BE86" s="464"/>
      <c r="BF86" s="464"/>
      <c r="BG86" s="464"/>
      <c r="BH86" s="464"/>
      <c r="BI86" s="464"/>
      <c r="BJ86" s="464"/>
      <c r="BK86" s="464"/>
      <c r="BL86" s="464"/>
      <c r="BM86" s="464"/>
      <c r="BN86" s="464"/>
      <c r="BO86" s="464"/>
      <c r="BP86" s="464"/>
      <c r="BQ86" s="464"/>
      <c r="BR86" s="464"/>
      <c r="BS86" s="464"/>
      <c r="BT86" s="464"/>
      <c r="BU86" s="464"/>
      <c r="BV86" s="464"/>
      <c r="BW86" s="464"/>
      <c r="BX86" s="464"/>
      <c r="BY86" s="464"/>
      <c r="BZ86" s="464"/>
      <c r="CA86" s="464"/>
      <c r="CB86" s="464"/>
      <c r="CC86" s="464"/>
      <c r="CD86" s="464"/>
      <c r="CE86" s="464"/>
      <c r="CF86" s="464"/>
      <c r="CG86" s="464"/>
      <c r="CH86" s="464"/>
      <c r="CI86" s="464"/>
      <c r="CJ86" s="464"/>
    </row>
    <row r="87" spans="2:88" s="317" customFormat="1" ht="31.2" x14ac:dyDescent="0.3">
      <c r="B87" s="259"/>
      <c r="C87" s="270" t="s">
        <v>337</v>
      </c>
      <c r="D87" s="371" t="s">
        <v>203</v>
      </c>
      <c r="E87" s="372" t="s">
        <v>195</v>
      </c>
      <c r="F87" s="380">
        <v>1</v>
      </c>
      <c r="G87" s="326">
        <v>249.81</v>
      </c>
      <c r="H87" s="326">
        <v>37.5</v>
      </c>
      <c r="I87" s="373">
        <v>287.31</v>
      </c>
      <c r="J87" s="326">
        <v>249.81</v>
      </c>
      <c r="K87" s="326">
        <v>37.5</v>
      </c>
      <c r="L87" s="373">
        <v>287.31</v>
      </c>
      <c r="M87" s="253">
        <v>0.22081274931637518</v>
      </c>
      <c r="N87" s="373">
        <v>350.75171100608776</v>
      </c>
      <c r="O87" s="374">
        <v>44531</v>
      </c>
      <c r="P87" s="376" t="s">
        <v>272</v>
      </c>
      <c r="Q87" s="377"/>
      <c r="R87" s="460"/>
      <c r="S87" s="459"/>
      <c r="T87" s="464"/>
      <c r="U87" s="464"/>
      <c r="V87" s="464"/>
      <c r="W87" s="464"/>
      <c r="X87" s="464"/>
      <c r="Y87" s="464"/>
      <c r="Z87" s="464"/>
      <c r="AA87" s="464"/>
      <c r="AB87" s="464"/>
      <c r="AC87" s="464"/>
      <c r="AD87" s="464"/>
      <c r="AE87" s="464"/>
      <c r="AF87" s="464"/>
      <c r="AG87" s="464"/>
      <c r="AH87" s="464"/>
      <c r="AI87" s="464"/>
      <c r="AJ87" s="464"/>
      <c r="AK87" s="464"/>
      <c r="AL87" s="464"/>
      <c r="AM87" s="464"/>
      <c r="AN87" s="464"/>
      <c r="AO87" s="464"/>
      <c r="AP87" s="464"/>
      <c r="AQ87" s="464"/>
      <c r="AR87" s="464"/>
      <c r="AS87" s="464"/>
      <c r="AT87" s="464"/>
      <c r="AU87" s="464"/>
      <c r="AV87" s="464"/>
      <c r="AW87" s="464"/>
      <c r="AX87" s="464"/>
      <c r="AY87" s="464"/>
      <c r="AZ87" s="464"/>
      <c r="BA87" s="464"/>
      <c r="BB87" s="464"/>
      <c r="BC87" s="464"/>
      <c r="BD87" s="464"/>
      <c r="BE87" s="464"/>
      <c r="BF87" s="464"/>
      <c r="BG87" s="464"/>
      <c r="BH87" s="464"/>
      <c r="BI87" s="464"/>
      <c r="BJ87" s="464"/>
      <c r="BK87" s="464"/>
      <c r="BL87" s="464"/>
      <c r="BM87" s="464"/>
      <c r="BN87" s="464"/>
      <c r="BO87" s="464"/>
      <c r="BP87" s="464"/>
      <c r="BQ87" s="464"/>
      <c r="BR87" s="464"/>
      <c r="BS87" s="464"/>
      <c r="BT87" s="464"/>
      <c r="BU87" s="464"/>
      <c r="BV87" s="464"/>
      <c r="BW87" s="464"/>
      <c r="BX87" s="464"/>
      <c r="BY87" s="464"/>
      <c r="BZ87" s="464"/>
      <c r="CA87" s="464"/>
      <c r="CB87" s="464"/>
      <c r="CC87" s="464"/>
      <c r="CD87" s="464"/>
      <c r="CE87" s="464"/>
      <c r="CF87" s="464"/>
      <c r="CG87" s="464"/>
      <c r="CH87" s="464"/>
      <c r="CI87" s="464"/>
      <c r="CJ87" s="464"/>
    </row>
    <row r="88" spans="2:88" s="317" customFormat="1" x14ac:dyDescent="0.3">
      <c r="B88" s="257"/>
      <c r="C88" s="263"/>
      <c r="D88" s="264" t="s">
        <v>276</v>
      </c>
      <c r="E88" s="264"/>
      <c r="F88" s="265"/>
      <c r="G88" s="265"/>
      <c r="H88" s="265"/>
      <c r="I88" s="263"/>
      <c r="J88" s="341"/>
      <c r="K88" s="341"/>
      <c r="L88" s="341"/>
      <c r="M88" s="267"/>
      <c r="N88" s="268"/>
      <c r="O88" s="269"/>
      <c r="P88" s="263"/>
      <c r="Q88" s="292"/>
      <c r="R88" s="460"/>
      <c r="S88" s="464"/>
      <c r="T88" s="464"/>
      <c r="U88" s="464"/>
      <c r="V88" s="464"/>
      <c r="W88" s="464"/>
      <c r="X88" s="464"/>
      <c r="Y88" s="464"/>
      <c r="Z88" s="464"/>
      <c r="AA88" s="464"/>
      <c r="AB88" s="464"/>
      <c r="AC88" s="464"/>
      <c r="AD88" s="464"/>
      <c r="AE88" s="464"/>
      <c r="AF88" s="464"/>
      <c r="AG88" s="464"/>
      <c r="AH88" s="464"/>
      <c r="AI88" s="464"/>
      <c r="AJ88" s="464"/>
      <c r="AK88" s="464"/>
      <c r="AL88" s="464"/>
      <c r="AM88" s="464"/>
      <c r="AN88" s="464"/>
      <c r="AO88" s="464"/>
      <c r="AP88" s="464"/>
      <c r="AQ88" s="464"/>
      <c r="AR88" s="464"/>
      <c r="AS88" s="464"/>
      <c r="AT88" s="464"/>
      <c r="AU88" s="464"/>
      <c r="AV88" s="464"/>
      <c r="AW88" s="464"/>
      <c r="AX88" s="464"/>
      <c r="AY88" s="464"/>
      <c r="AZ88" s="464"/>
      <c r="BA88" s="464"/>
      <c r="BB88" s="464"/>
      <c r="BC88" s="464"/>
      <c r="BD88" s="464"/>
      <c r="BE88" s="464"/>
      <c r="BF88" s="464"/>
      <c r="BG88" s="464"/>
      <c r="BH88" s="464"/>
      <c r="BI88" s="464"/>
      <c r="BJ88" s="464"/>
      <c r="BK88" s="464"/>
      <c r="BL88" s="464"/>
      <c r="BM88" s="464"/>
      <c r="BN88" s="464"/>
      <c r="BO88" s="464"/>
      <c r="BP88" s="464"/>
      <c r="BQ88" s="464"/>
      <c r="BR88" s="464"/>
      <c r="BS88" s="464"/>
      <c r="BT88" s="464"/>
      <c r="BU88" s="464"/>
      <c r="BV88" s="464"/>
      <c r="BW88" s="464"/>
      <c r="BX88" s="464"/>
      <c r="BY88" s="464"/>
      <c r="BZ88" s="464"/>
      <c r="CA88" s="464"/>
      <c r="CB88" s="464"/>
      <c r="CC88" s="464"/>
      <c r="CD88" s="464"/>
      <c r="CE88" s="464"/>
      <c r="CF88" s="464"/>
      <c r="CG88" s="464"/>
      <c r="CH88" s="464"/>
      <c r="CI88" s="464"/>
      <c r="CJ88" s="464"/>
    </row>
    <row r="89" spans="2:88" s="317" customFormat="1" x14ac:dyDescent="0.3">
      <c r="B89" s="259"/>
      <c r="C89" s="270" t="s">
        <v>255</v>
      </c>
      <c r="D89" s="371" t="s">
        <v>277</v>
      </c>
      <c r="E89" s="372" t="s">
        <v>156</v>
      </c>
      <c r="F89" s="380">
        <v>320</v>
      </c>
      <c r="G89" s="326">
        <v>5.24</v>
      </c>
      <c r="H89" s="326">
        <v>3.75</v>
      </c>
      <c r="I89" s="373">
        <v>8.99</v>
      </c>
      <c r="J89" s="326">
        <v>1676.8000000000002</v>
      </c>
      <c r="K89" s="326">
        <v>1200</v>
      </c>
      <c r="L89" s="373">
        <v>2876.8</v>
      </c>
      <c r="M89" s="253">
        <v>0.22081274931637518</v>
      </c>
      <c r="N89" s="373">
        <v>3512.0341172333483</v>
      </c>
      <c r="O89" s="374">
        <v>44470</v>
      </c>
      <c r="P89" s="376" t="s">
        <v>272</v>
      </c>
      <c r="Q89" s="377"/>
      <c r="R89" s="460"/>
      <c r="S89" s="459"/>
      <c r="T89" s="464"/>
      <c r="U89" s="464"/>
      <c r="V89" s="464"/>
      <c r="W89" s="464"/>
      <c r="X89" s="464"/>
      <c r="Y89" s="464"/>
      <c r="Z89" s="464"/>
      <c r="AA89" s="464"/>
      <c r="AB89" s="464"/>
      <c r="AC89" s="464"/>
      <c r="AD89" s="464"/>
      <c r="AE89" s="464"/>
      <c r="AF89" s="464"/>
      <c r="AG89" s="464"/>
      <c r="AH89" s="464"/>
      <c r="AI89" s="464"/>
      <c r="AJ89" s="464"/>
      <c r="AK89" s="464"/>
      <c r="AL89" s="464"/>
      <c r="AM89" s="464"/>
      <c r="AN89" s="464"/>
      <c r="AO89" s="464"/>
      <c r="AP89" s="464"/>
      <c r="AQ89" s="464"/>
      <c r="AR89" s="464"/>
      <c r="AS89" s="464"/>
      <c r="AT89" s="464"/>
      <c r="AU89" s="464"/>
      <c r="AV89" s="464"/>
      <c r="AW89" s="464"/>
      <c r="AX89" s="464"/>
      <c r="AY89" s="464"/>
      <c r="AZ89" s="464"/>
      <c r="BA89" s="464"/>
      <c r="BB89" s="464"/>
      <c r="BC89" s="464"/>
      <c r="BD89" s="464"/>
      <c r="BE89" s="464"/>
      <c r="BF89" s="464"/>
      <c r="BG89" s="464"/>
      <c r="BH89" s="464"/>
      <c r="BI89" s="464"/>
      <c r="BJ89" s="464"/>
      <c r="BK89" s="464"/>
      <c r="BL89" s="464"/>
      <c r="BM89" s="464"/>
      <c r="BN89" s="464"/>
      <c r="BO89" s="464"/>
      <c r="BP89" s="464"/>
      <c r="BQ89" s="464"/>
      <c r="BR89" s="464"/>
      <c r="BS89" s="464"/>
      <c r="BT89" s="464"/>
      <c r="BU89" s="464"/>
      <c r="BV89" s="464"/>
      <c r="BW89" s="464"/>
      <c r="BX89" s="464"/>
      <c r="BY89" s="464"/>
      <c r="BZ89" s="464"/>
      <c r="CA89" s="464"/>
      <c r="CB89" s="464"/>
      <c r="CC89" s="464"/>
      <c r="CD89" s="464"/>
      <c r="CE89" s="464"/>
      <c r="CF89" s="464"/>
      <c r="CG89" s="464"/>
      <c r="CH89" s="464"/>
      <c r="CI89" s="464"/>
      <c r="CJ89" s="464"/>
    </row>
    <row r="90" spans="2:88" s="317" customFormat="1" x14ac:dyDescent="0.3">
      <c r="B90" s="257"/>
      <c r="C90" s="270" t="s">
        <v>256</v>
      </c>
      <c r="D90" s="371" t="s">
        <v>291</v>
      </c>
      <c r="E90" s="372" t="s">
        <v>208</v>
      </c>
      <c r="F90" s="380">
        <v>8</v>
      </c>
      <c r="G90" s="326">
        <v>19.98</v>
      </c>
      <c r="H90" s="326">
        <v>56.25</v>
      </c>
      <c r="I90" s="373">
        <v>76.23</v>
      </c>
      <c r="J90" s="326">
        <v>159.84</v>
      </c>
      <c r="K90" s="326">
        <v>450</v>
      </c>
      <c r="L90" s="373">
        <v>609.84</v>
      </c>
      <c r="M90" s="253">
        <v>0.22081274931637518</v>
      </c>
      <c r="N90" s="373">
        <v>744.50044704309823</v>
      </c>
      <c r="O90" s="374">
        <v>44470</v>
      </c>
      <c r="P90" s="376" t="s">
        <v>272</v>
      </c>
      <c r="Q90" s="292"/>
      <c r="R90" s="460"/>
      <c r="S90" s="464"/>
      <c r="T90" s="464"/>
      <c r="U90" s="464"/>
      <c r="V90" s="464"/>
      <c r="W90" s="464"/>
      <c r="X90" s="464"/>
      <c r="Y90" s="464"/>
      <c r="Z90" s="464"/>
      <c r="AA90" s="464"/>
      <c r="AB90" s="464"/>
      <c r="AC90" s="464"/>
      <c r="AD90" s="464"/>
      <c r="AE90" s="464"/>
      <c r="AF90" s="464"/>
      <c r="AG90" s="464"/>
      <c r="AH90" s="464"/>
      <c r="AI90" s="464"/>
      <c r="AJ90" s="464"/>
      <c r="AK90" s="464"/>
      <c r="AL90" s="464"/>
      <c r="AM90" s="464"/>
      <c r="AN90" s="464"/>
      <c r="AO90" s="464"/>
      <c r="AP90" s="464"/>
      <c r="AQ90" s="464"/>
      <c r="AR90" s="464"/>
      <c r="AS90" s="464"/>
      <c r="AT90" s="464"/>
      <c r="AU90" s="464"/>
      <c r="AV90" s="464"/>
      <c r="AW90" s="464"/>
      <c r="AX90" s="464"/>
      <c r="AY90" s="464"/>
      <c r="AZ90" s="464"/>
      <c r="BA90" s="464"/>
      <c r="BB90" s="464"/>
      <c r="BC90" s="464"/>
      <c r="BD90" s="464"/>
      <c r="BE90" s="464"/>
      <c r="BF90" s="464"/>
      <c r="BG90" s="464"/>
      <c r="BH90" s="464"/>
      <c r="BI90" s="464"/>
      <c r="BJ90" s="464"/>
      <c r="BK90" s="464"/>
      <c r="BL90" s="464"/>
      <c r="BM90" s="464"/>
      <c r="BN90" s="464"/>
      <c r="BO90" s="464"/>
      <c r="BP90" s="464"/>
      <c r="BQ90" s="464"/>
      <c r="BR90" s="464"/>
      <c r="BS90" s="464"/>
      <c r="BT90" s="464"/>
      <c r="BU90" s="464"/>
      <c r="BV90" s="464"/>
      <c r="BW90" s="464"/>
      <c r="BX90" s="464"/>
      <c r="BY90" s="464"/>
      <c r="BZ90" s="464"/>
      <c r="CA90" s="464"/>
      <c r="CB90" s="464"/>
      <c r="CC90" s="464"/>
      <c r="CD90" s="464"/>
      <c r="CE90" s="464"/>
      <c r="CF90" s="464"/>
      <c r="CG90" s="464"/>
      <c r="CH90" s="464"/>
      <c r="CI90" s="464"/>
      <c r="CJ90" s="464"/>
    </row>
    <row r="91" spans="2:88" s="317" customFormat="1" x14ac:dyDescent="0.3">
      <c r="B91" s="257"/>
      <c r="C91" s="270" t="s">
        <v>257</v>
      </c>
      <c r="D91" s="371" t="s">
        <v>278</v>
      </c>
      <c r="E91" s="372" t="s">
        <v>207</v>
      </c>
      <c r="F91" s="380">
        <v>1</v>
      </c>
      <c r="G91" s="326">
        <v>66.599999999999994</v>
      </c>
      <c r="H91" s="326">
        <v>187.5</v>
      </c>
      <c r="I91" s="373">
        <v>254.1</v>
      </c>
      <c r="J91" s="326">
        <v>66.599999999999994</v>
      </c>
      <c r="K91" s="326">
        <v>187.5</v>
      </c>
      <c r="L91" s="373">
        <v>254.1</v>
      </c>
      <c r="M91" s="253">
        <v>0.22081274931637518</v>
      </c>
      <c r="N91" s="373">
        <v>310.2085196012909</v>
      </c>
      <c r="O91" s="374">
        <v>44531</v>
      </c>
      <c r="P91" s="376" t="s">
        <v>272</v>
      </c>
      <c r="Q91" s="292"/>
      <c r="R91" s="460"/>
      <c r="S91" s="464"/>
      <c r="T91" s="464"/>
      <c r="U91" s="464"/>
      <c r="V91" s="464"/>
      <c r="W91" s="464"/>
      <c r="X91" s="464"/>
      <c r="Y91" s="464"/>
      <c r="Z91" s="464"/>
      <c r="AA91" s="464"/>
      <c r="AB91" s="464"/>
      <c r="AC91" s="464"/>
      <c r="AD91" s="464"/>
      <c r="AE91" s="464"/>
      <c r="AF91" s="464"/>
      <c r="AG91" s="464"/>
      <c r="AH91" s="464"/>
      <c r="AI91" s="464"/>
      <c r="AJ91" s="464"/>
      <c r="AK91" s="464"/>
      <c r="AL91" s="464"/>
      <c r="AM91" s="464"/>
      <c r="AN91" s="464"/>
      <c r="AO91" s="464"/>
      <c r="AP91" s="464"/>
      <c r="AQ91" s="464"/>
      <c r="AR91" s="464"/>
      <c r="AS91" s="464"/>
      <c r="AT91" s="464"/>
      <c r="AU91" s="464"/>
      <c r="AV91" s="464"/>
      <c r="AW91" s="464"/>
      <c r="AX91" s="464"/>
      <c r="AY91" s="464"/>
      <c r="AZ91" s="464"/>
      <c r="BA91" s="464"/>
      <c r="BB91" s="464"/>
      <c r="BC91" s="464"/>
      <c r="BD91" s="464"/>
      <c r="BE91" s="464"/>
      <c r="BF91" s="464"/>
      <c r="BG91" s="464"/>
      <c r="BH91" s="464"/>
      <c r="BI91" s="464"/>
      <c r="BJ91" s="464"/>
      <c r="BK91" s="464"/>
      <c r="BL91" s="464"/>
      <c r="BM91" s="464"/>
      <c r="BN91" s="464"/>
      <c r="BO91" s="464"/>
      <c r="BP91" s="464"/>
      <c r="BQ91" s="464"/>
      <c r="BR91" s="464"/>
      <c r="BS91" s="464"/>
      <c r="BT91" s="464"/>
      <c r="BU91" s="464"/>
      <c r="BV91" s="464"/>
      <c r="BW91" s="464"/>
      <c r="BX91" s="464"/>
      <c r="BY91" s="464"/>
      <c r="BZ91" s="464"/>
      <c r="CA91" s="464"/>
      <c r="CB91" s="464"/>
      <c r="CC91" s="464"/>
      <c r="CD91" s="464"/>
      <c r="CE91" s="464"/>
      <c r="CF91" s="464"/>
      <c r="CG91" s="464"/>
      <c r="CH91" s="464"/>
      <c r="CI91" s="464"/>
      <c r="CJ91" s="464"/>
    </row>
    <row r="92" spans="2:88" s="317" customFormat="1" x14ac:dyDescent="0.3">
      <c r="B92" s="257"/>
      <c r="C92" s="270" t="s">
        <v>258</v>
      </c>
      <c r="D92" s="371" t="s">
        <v>279</v>
      </c>
      <c r="E92" s="372" t="s">
        <v>208</v>
      </c>
      <c r="F92" s="380">
        <v>8</v>
      </c>
      <c r="G92" s="326">
        <v>53.28</v>
      </c>
      <c r="H92" s="326">
        <v>150</v>
      </c>
      <c r="I92" s="373">
        <v>203.28</v>
      </c>
      <c r="J92" s="326">
        <v>426.24</v>
      </c>
      <c r="K92" s="326">
        <v>1200</v>
      </c>
      <c r="L92" s="373">
        <v>1626.24</v>
      </c>
      <c r="M92" s="253">
        <v>0.22081274931637518</v>
      </c>
      <c r="N92" s="373">
        <v>1985.334525448262</v>
      </c>
      <c r="O92" s="374">
        <v>44531</v>
      </c>
      <c r="P92" s="376" t="s">
        <v>272</v>
      </c>
      <c r="Q92" s="292"/>
      <c r="R92" s="460"/>
      <c r="S92" s="464"/>
      <c r="T92" s="464"/>
      <c r="U92" s="464"/>
      <c r="V92" s="464"/>
      <c r="W92" s="464"/>
      <c r="X92" s="464"/>
      <c r="Y92" s="464"/>
      <c r="Z92" s="464"/>
      <c r="AA92" s="464"/>
      <c r="AB92" s="464"/>
      <c r="AC92" s="464"/>
      <c r="AD92" s="464"/>
      <c r="AE92" s="464"/>
      <c r="AF92" s="464"/>
      <c r="AG92" s="464"/>
      <c r="AH92" s="464"/>
      <c r="AI92" s="464"/>
      <c r="AJ92" s="464"/>
      <c r="AK92" s="464"/>
      <c r="AL92" s="464"/>
      <c r="AM92" s="464"/>
      <c r="AN92" s="464"/>
      <c r="AO92" s="464"/>
      <c r="AP92" s="464"/>
      <c r="AQ92" s="464"/>
      <c r="AR92" s="464"/>
      <c r="AS92" s="464"/>
      <c r="AT92" s="464"/>
      <c r="AU92" s="464"/>
      <c r="AV92" s="464"/>
      <c r="AW92" s="464"/>
      <c r="AX92" s="464"/>
      <c r="AY92" s="464"/>
      <c r="AZ92" s="464"/>
      <c r="BA92" s="464"/>
      <c r="BB92" s="464"/>
      <c r="BC92" s="464"/>
      <c r="BD92" s="464"/>
      <c r="BE92" s="464"/>
      <c r="BF92" s="464"/>
      <c r="BG92" s="464"/>
      <c r="BH92" s="464"/>
      <c r="BI92" s="464"/>
      <c r="BJ92" s="464"/>
      <c r="BK92" s="464"/>
      <c r="BL92" s="464"/>
      <c r="BM92" s="464"/>
      <c r="BN92" s="464"/>
      <c r="BO92" s="464"/>
      <c r="BP92" s="464"/>
      <c r="BQ92" s="464"/>
      <c r="BR92" s="464"/>
      <c r="BS92" s="464"/>
      <c r="BT92" s="464"/>
      <c r="BU92" s="464"/>
      <c r="BV92" s="464"/>
      <c r="BW92" s="464"/>
      <c r="BX92" s="464"/>
      <c r="BY92" s="464"/>
      <c r="BZ92" s="464"/>
      <c r="CA92" s="464"/>
      <c r="CB92" s="464"/>
      <c r="CC92" s="464"/>
      <c r="CD92" s="464"/>
      <c r="CE92" s="464"/>
      <c r="CF92" s="464"/>
      <c r="CG92" s="464"/>
      <c r="CH92" s="464"/>
      <c r="CI92" s="464"/>
      <c r="CJ92" s="464"/>
    </row>
    <row r="93" spans="2:88" s="317" customFormat="1" x14ac:dyDescent="0.3">
      <c r="B93" s="259"/>
      <c r="C93" s="260"/>
      <c r="D93" s="271"/>
      <c r="E93" s="260"/>
      <c r="F93" s="272"/>
      <c r="G93" s="272"/>
      <c r="H93" s="272"/>
      <c r="I93" s="258"/>
      <c r="J93" s="342"/>
      <c r="K93" s="342"/>
      <c r="L93" s="343"/>
      <c r="M93" s="273"/>
      <c r="N93" s="258"/>
      <c r="O93" s="274"/>
      <c r="P93" s="260"/>
      <c r="Q93" s="275"/>
      <c r="R93" s="460"/>
      <c r="S93" s="459"/>
      <c r="T93" s="464"/>
      <c r="U93" s="464"/>
      <c r="V93" s="464"/>
      <c r="W93" s="464"/>
      <c r="X93" s="464"/>
      <c r="Y93" s="464"/>
      <c r="Z93" s="464"/>
      <c r="AA93" s="464"/>
      <c r="AB93" s="464"/>
      <c r="AC93" s="464"/>
      <c r="AD93" s="464"/>
      <c r="AE93" s="464"/>
      <c r="AF93" s="464"/>
      <c r="AG93" s="464"/>
      <c r="AH93" s="464"/>
      <c r="AI93" s="464"/>
      <c r="AJ93" s="464"/>
      <c r="AK93" s="464"/>
      <c r="AL93" s="464"/>
      <c r="AM93" s="464"/>
      <c r="AN93" s="464"/>
      <c r="AO93" s="464"/>
      <c r="AP93" s="464"/>
      <c r="AQ93" s="464"/>
      <c r="AR93" s="464"/>
      <c r="AS93" s="464"/>
      <c r="AT93" s="464"/>
      <c r="AU93" s="464"/>
      <c r="AV93" s="464"/>
      <c r="AW93" s="464"/>
      <c r="AX93" s="464"/>
      <c r="AY93" s="464"/>
      <c r="AZ93" s="464"/>
      <c r="BA93" s="464"/>
      <c r="BB93" s="464"/>
      <c r="BC93" s="464"/>
      <c r="BD93" s="464"/>
      <c r="BE93" s="464"/>
      <c r="BF93" s="464"/>
      <c r="BG93" s="464"/>
      <c r="BH93" s="464"/>
      <c r="BI93" s="464"/>
      <c r="BJ93" s="464"/>
      <c r="BK93" s="464"/>
      <c r="BL93" s="464"/>
      <c r="BM93" s="464"/>
      <c r="BN93" s="464"/>
      <c r="BO93" s="464"/>
      <c r="BP93" s="464"/>
      <c r="BQ93" s="464"/>
      <c r="BR93" s="464"/>
      <c r="BS93" s="464"/>
      <c r="BT93" s="464"/>
      <c r="BU93" s="464"/>
      <c r="BV93" s="464"/>
      <c r="BW93" s="464"/>
      <c r="BX93" s="464"/>
      <c r="BY93" s="464"/>
      <c r="BZ93" s="464"/>
      <c r="CA93" s="464"/>
      <c r="CB93" s="464"/>
      <c r="CC93" s="464"/>
      <c r="CD93" s="464"/>
      <c r="CE93" s="464"/>
      <c r="CF93" s="464"/>
      <c r="CG93" s="464"/>
      <c r="CH93" s="464"/>
      <c r="CI93" s="464"/>
      <c r="CJ93" s="464"/>
    </row>
    <row r="94" spans="2:88" s="315" customFormat="1" x14ac:dyDescent="0.3">
      <c r="B94" s="276" t="s">
        <v>19</v>
      </c>
      <c r="C94" s="277"/>
      <c r="D94" s="278" t="s">
        <v>72</v>
      </c>
      <c r="E94" s="278"/>
      <c r="F94" s="279"/>
      <c r="G94" s="279"/>
      <c r="H94" s="279"/>
      <c r="I94" s="277"/>
      <c r="J94" s="344">
        <v>52868.485799999995</v>
      </c>
      <c r="K94" s="344">
        <v>9309.6813000000002</v>
      </c>
      <c r="L94" s="344">
        <v>62178.167099999999</v>
      </c>
      <c r="M94" s="280"/>
      <c r="N94" s="344">
        <v>75907.899124803982</v>
      </c>
      <c r="O94" s="277"/>
      <c r="P94" s="277"/>
      <c r="Q94" s="329"/>
      <c r="R94" s="465"/>
      <c r="S94" s="459"/>
      <c r="T94" s="459"/>
      <c r="U94" s="459"/>
      <c r="V94" s="459"/>
      <c r="W94" s="459"/>
      <c r="X94" s="459"/>
      <c r="Y94" s="459"/>
      <c r="Z94" s="459"/>
      <c r="AA94" s="459"/>
      <c r="AB94" s="459"/>
      <c r="AC94" s="459"/>
      <c r="AD94" s="459"/>
      <c r="AE94" s="459"/>
      <c r="AF94" s="459"/>
      <c r="AG94" s="459"/>
      <c r="AH94" s="459"/>
      <c r="AI94" s="459"/>
      <c r="AJ94" s="459"/>
      <c r="AK94" s="459"/>
      <c r="AL94" s="459"/>
      <c r="AM94" s="459"/>
      <c r="AN94" s="459"/>
      <c r="AO94" s="459"/>
      <c r="AP94" s="459"/>
      <c r="AQ94" s="459"/>
      <c r="AR94" s="459"/>
      <c r="AS94" s="459"/>
      <c r="AT94" s="459"/>
      <c r="AU94" s="459"/>
      <c r="AV94" s="459"/>
      <c r="AW94" s="459"/>
      <c r="AX94" s="459"/>
      <c r="AY94" s="459"/>
      <c r="AZ94" s="459"/>
      <c r="BA94" s="459"/>
      <c r="BB94" s="459"/>
      <c r="BC94" s="459"/>
      <c r="BD94" s="459"/>
      <c r="BE94" s="459"/>
      <c r="BF94" s="459"/>
      <c r="BG94" s="459"/>
      <c r="BH94" s="459"/>
      <c r="BI94" s="459"/>
      <c r="BJ94" s="459"/>
      <c r="BK94" s="459"/>
      <c r="BL94" s="459"/>
      <c r="BM94" s="459"/>
      <c r="BN94" s="459"/>
      <c r="BO94" s="459"/>
      <c r="BP94" s="459"/>
      <c r="BQ94" s="459"/>
      <c r="BR94" s="459"/>
      <c r="BS94" s="459"/>
      <c r="BT94" s="459"/>
      <c r="BU94" s="459"/>
      <c r="BV94" s="459"/>
      <c r="BW94" s="459"/>
      <c r="BX94" s="459"/>
      <c r="BY94" s="459"/>
      <c r="BZ94" s="459"/>
      <c r="CA94" s="459"/>
      <c r="CB94" s="459"/>
      <c r="CC94" s="459"/>
      <c r="CD94" s="459"/>
      <c r="CE94" s="459"/>
      <c r="CF94" s="459"/>
      <c r="CG94" s="459"/>
      <c r="CH94" s="459"/>
      <c r="CI94" s="459"/>
      <c r="CJ94" s="459"/>
    </row>
    <row r="95" spans="2:88" s="316" customFormat="1" x14ac:dyDescent="0.3">
      <c r="B95" s="281"/>
      <c r="C95" s="282"/>
      <c r="D95" s="283"/>
      <c r="E95" s="283"/>
      <c r="F95" s="284"/>
      <c r="G95" s="284"/>
      <c r="H95" s="284"/>
      <c r="I95" s="282"/>
      <c r="J95" s="345"/>
      <c r="K95" s="345"/>
      <c r="L95" s="345"/>
      <c r="M95" s="285"/>
      <c r="N95" s="285"/>
      <c r="O95" s="282"/>
      <c r="P95" s="282"/>
      <c r="Q95" s="330"/>
      <c r="R95" s="465"/>
      <c r="S95" s="459"/>
      <c r="T95" s="459"/>
      <c r="U95" s="459"/>
      <c r="V95" s="459"/>
      <c r="W95" s="459"/>
      <c r="X95" s="459"/>
      <c r="Y95" s="459"/>
      <c r="Z95" s="459"/>
      <c r="AA95" s="459"/>
      <c r="AB95" s="459"/>
      <c r="AC95" s="459"/>
      <c r="AD95" s="459"/>
      <c r="AE95" s="459"/>
      <c r="AF95" s="459"/>
      <c r="AG95" s="459"/>
      <c r="AH95" s="459"/>
      <c r="AI95" s="459"/>
      <c r="AJ95" s="459"/>
      <c r="AK95" s="459"/>
      <c r="AL95" s="459"/>
      <c r="AM95" s="459"/>
      <c r="AN95" s="459"/>
      <c r="AO95" s="459"/>
      <c r="AP95" s="459"/>
      <c r="AQ95" s="459"/>
      <c r="AR95" s="459"/>
      <c r="AS95" s="459"/>
      <c r="AT95" s="459"/>
      <c r="AU95" s="459"/>
      <c r="AV95" s="459"/>
      <c r="AW95" s="459"/>
      <c r="AX95" s="459"/>
      <c r="AY95" s="459"/>
      <c r="AZ95" s="459"/>
      <c r="BA95" s="459"/>
      <c r="BB95" s="459"/>
      <c r="BC95" s="459"/>
      <c r="BD95" s="459"/>
      <c r="BE95" s="459"/>
      <c r="BF95" s="459"/>
      <c r="BG95" s="459"/>
      <c r="BH95" s="459"/>
      <c r="BI95" s="459"/>
      <c r="BJ95" s="459"/>
      <c r="BK95" s="459"/>
      <c r="BL95" s="459"/>
      <c r="BM95" s="459"/>
      <c r="BN95" s="459"/>
      <c r="BO95" s="459"/>
      <c r="BP95" s="459"/>
      <c r="BQ95" s="459"/>
      <c r="BR95" s="459"/>
      <c r="BS95" s="459"/>
      <c r="BT95" s="459"/>
      <c r="BU95" s="459"/>
      <c r="BV95" s="459"/>
      <c r="BW95" s="459"/>
      <c r="BX95" s="459"/>
      <c r="BY95" s="459"/>
      <c r="BZ95" s="459"/>
      <c r="CA95" s="459"/>
      <c r="CB95" s="459"/>
      <c r="CC95" s="459"/>
      <c r="CD95" s="459"/>
      <c r="CE95" s="459"/>
      <c r="CF95" s="459"/>
      <c r="CG95" s="459"/>
      <c r="CH95" s="459"/>
      <c r="CI95" s="459"/>
      <c r="CJ95" s="459"/>
    </row>
    <row r="96" spans="2:88" s="315" customFormat="1" ht="62.4" x14ac:dyDescent="0.3">
      <c r="B96" s="281"/>
      <c r="C96" s="270" t="s">
        <v>299</v>
      </c>
      <c r="D96" s="371" t="s">
        <v>297</v>
      </c>
      <c r="E96" s="372" t="s">
        <v>158</v>
      </c>
      <c r="F96" s="380">
        <v>59.65</v>
      </c>
      <c r="G96" s="326">
        <v>379.42</v>
      </c>
      <c r="H96" s="326">
        <v>73.33</v>
      </c>
      <c r="I96" s="373">
        <v>452.75</v>
      </c>
      <c r="J96" s="326">
        <v>22632.403000000002</v>
      </c>
      <c r="K96" s="326">
        <v>4374.1345000000001</v>
      </c>
      <c r="L96" s="373">
        <v>27006.537500000002</v>
      </c>
      <c r="M96" s="253">
        <v>0.22081274931637518</v>
      </c>
      <c r="N96" s="373">
        <v>32969.925294890789</v>
      </c>
      <c r="O96" s="374">
        <v>44531</v>
      </c>
      <c r="P96" s="375" t="s">
        <v>273</v>
      </c>
      <c r="Q96" s="292"/>
      <c r="R96" s="460"/>
      <c r="S96" s="459"/>
      <c r="T96" s="459"/>
      <c r="U96" s="459"/>
      <c r="V96" s="459"/>
      <c r="W96" s="459"/>
      <c r="X96" s="459"/>
      <c r="Y96" s="459"/>
      <c r="Z96" s="459"/>
      <c r="AA96" s="459"/>
      <c r="AB96" s="459"/>
      <c r="AC96" s="459"/>
      <c r="AD96" s="459"/>
      <c r="AE96" s="459"/>
      <c r="AF96" s="459"/>
      <c r="AG96" s="459"/>
      <c r="AH96" s="459"/>
      <c r="AI96" s="459"/>
      <c r="AJ96" s="459"/>
      <c r="AK96" s="459"/>
      <c r="AL96" s="459"/>
      <c r="AM96" s="459"/>
      <c r="AN96" s="459"/>
      <c r="AO96" s="459"/>
      <c r="AP96" s="459"/>
      <c r="AQ96" s="459"/>
      <c r="AR96" s="459"/>
      <c r="AS96" s="459"/>
      <c r="AT96" s="459"/>
      <c r="AU96" s="459"/>
      <c r="AV96" s="459"/>
      <c r="AW96" s="459"/>
      <c r="AX96" s="459"/>
      <c r="AY96" s="459"/>
      <c r="AZ96" s="459"/>
      <c r="BA96" s="459"/>
      <c r="BB96" s="459"/>
      <c r="BC96" s="459"/>
      <c r="BD96" s="459"/>
      <c r="BE96" s="459"/>
      <c r="BF96" s="459"/>
      <c r="BG96" s="459"/>
      <c r="BH96" s="459"/>
      <c r="BI96" s="459"/>
      <c r="BJ96" s="459"/>
      <c r="BK96" s="459"/>
      <c r="BL96" s="459"/>
      <c r="BM96" s="459"/>
      <c r="BN96" s="459"/>
      <c r="BO96" s="459"/>
      <c r="BP96" s="459"/>
      <c r="BQ96" s="459"/>
      <c r="BR96" s="459"/>
      <c r="BS96" s="459"/>
      <c r="BT96" s="459"/>
      <c r="BU96" s="459"/>
      <c r="BV96" s="459"/>
      <c r="BW96" s="459"/>
      <c r="BX96" s="459"/>
      <c r="BY96" s="459"/>
      <c r="BZ96" s="459"/>
      <c r="CA96" s="459"/>
      <c r="CB96" s="459"/>
      <c r="CC96" s="459"/>
      <c r="CD96" s="459"/>
      <c r="CE96" s="459"/>
      <c r="CF96" s="459"/>
      <c r="CG96" s="459"/>
      <c r="CH96" s="459"/>
      <c r="CI96" s="459"/>
      <c r="CJ96" s="459"/>
    </row>
    <row r="97" spans="2:88" s="315" customFormat="1" ht="46.8" x14ac:dyDescent="0.3">
      <c r="B97" s="281"/>
      <c r="C97" s="270" t="s">
        <v>300</v>
      </c>
      <c r="D97" s="371" t="s">
        <v>298</v>
      </c>
      <c r="E97" s="372" t="s">
        <v>158</v>
      </c>
      <c r="F97" s="380">
        <v>15.4</v>
      </c>
      <c r="G97" s="326">
        <v>150.19</v>
      </c>
      <c r="H97" s="326">
        <v>36.67</v>
      </c>
      <c r="I97" s="373">
        <v>186.86</v>
      </c>
      <c r="J97" s="326">
        <v>2312.9259999999999</v>
      </c>
      <c r="K97" s="326">
        <v>564.71800000000007</v>
      </c>
      <c r="L97" s="373">
        <v>2877.6440000000002</v>
      </c>
      <c r="M97" s="253">
        <v>0.22081274931637518</v>
      </c>
      <c r="N97" s="373">
        <v>3513.0644831937716</v>
      </c>
      <c r="O97" s="374">
        <v>44531</v>
      </c>
      <c r="P97" s="375" t="s">
        <v>273</v>
      </c>
      <c r="Q97" s="292"/>
      <c r="R97" s="460"/>
      <c r="S97" s="459"/>
      <c r="T97" s="459"/>
      <c r="U97" s="459"/>
      <c r="V97" s="459"/>
      <c r="W97" s="459"/>
      <c r="X97" s="459"/>
      <c r="Y97" s="459"/>
      <c r="Z97" s="459"/>
      <c r="AA97" s="459"/>
      <c r="AB97" s="459"/>
      <c r="AC97" s="459"/>
      <c r="AD97" s="459"/>
      <c r="AE97" s="459"/>
      <c r="AF97" s="459"/>
      <c r="AG97" s="459"/>
      <c r="AH97" s="459"/>
      <c r="AI97" s="459"/>
      <c r="AJ97" s="459"/>
      <c r="AK97" s="459"/>
      <c r="AL97" s="459"/>
      <c r="AM97" s="459"/>
      <c r="AN97" s="459"/>
      <c r="AO97" s="459"/>
      <c r="AP97" s="459"/>
      <c r="AQ97" s="459"/>
      <c r="AR97" s="459"/>
      <c r="AS97" s="459"/>
      <c r="AT97" s="459"/>
      <c r="AU97" s="459"/>
      <c r="AV97" s="459"/>
      <c r="AW97" s="459"/>
      <c r="AX97" s="459"/>
      <c r="AY97" s="459"/>
      <c r="AZ97" s="459"/>
      <c r="BA97" s="459"/>
      <c r="BB97" s="459"/>
      <c r="BC97" s="459"/>
      <c r="BD97" s="459"/>
      <c r="BE97" s="459"/>
      <c r="BF97" s="459"/>
      <c r="BG97" s="459"/>
      <c r="BH97" s="459"/>
      <c r="BI97" s="459"/>
      <c r="BJ97" s="459"/>
      <c r="BK97" s="459"/>
      <c r="BL97" s="459"/>
      <c r="BM97" s="459"/>
      <c r="BN97" s="459"/>
      <c r="BO97" s="459"/>
      <c r="BP97" s="459"/>
      <c r="BQ97" s="459"/>
      <c r="BR97" s="459"/>
      <c r="BS97" s="459"/>
      <c r="BT97" s="459"/>
      <c r="BU97" s="459"/>
      <c r="BV97" s="459"/>
      <c r="BW97" s="459"/>
      <c r="BX97" s="459"/>
      <c r="BY97" s="459"/>
      <c r="BZ97" s="459"/>
      <c r="CA97" s="459"/>
      <c r="CB97" s="459"/>
      <c r="CC97" s="459"/>
      <c r="CD97" s="459"/>
      <c r="CE97" s="459"/>
      <c r="CF97" s="459"/>
      <c r="CG97" s="459"/>
      <c r="CH97" s="459"/>
      <c r="CI97" s="459"/>
      <c r="CJ97" s="459"/>
    </row>
    <row r="98" spans="2:88" s="315" customFormat="1" ht="62.4" x14ac:dyDescent="0.3">
      <c r="B98" s="281"/>
      <c r="C98" s="270" t="s">
        <v>262</v>
      </c>
      <c r="D98" s="371" t="s">
        <v>340</v>
      </c>
      <c r="E98" s="372" t="s">
        <v>158</v>
      </c>
      <c r="F98" s="380">
        <v>15.34</v>
      </c>
      <c r="G98" s="326">
        <v>775.84</v>
      </c>
      <c r="H98" s="326">
        <v>111.94</v>
      </c>
      <c r="I98" s="373">
        <v>887.78</v>
      </c>
      <c r="J98" s="326">
        <v>11901.3856</v>
      </c>
      <c r="K98" s="326">
        <v>1717.1596</v>
      </c>
      <c r="L98" s="373">
        <v>13618.5452</v>
      </c>
      <c r="M98" s="253">
        <v>0.22081274931637518</v>
      </c>
      <c r="N98" s="373">
        <v>16625.693607301324</v>
      </c>
      <c r="O98" s="374">
        <v>44531</v>
      </c>
      <c r="P98" s="375" t="s">
        <v>273</v>
      </c>
      <c r="Q98" s="292"/>
      <c r="R98" s="460"/>
      <c r="S98" s="459"/>
      <c r="T98" s="459"/>
      <c r="U98" s="459"/>
      <c r="V98" s="459"/>
      <c r="W98" s="459"/>
      <c r="X98" s="459"/>
      <c r="Y98" s="459"/>
      <c r="Z98" s="459"/>
      <c r="AA98" s="459"/>
      <c r="AB98" s="459"/>
      <c r="AC98" s="459"/>
      <c r="AD98" s="459"/>
      <c r="AE98" s="459"/>
      <c r="AF98" s="459"/>
      <c r="AG98" s="459"/>
      <c r="AH98" s="459"/>
      <c r="AI98" s="459"/>
      <c r="AJ98" s="459"/>
      <c r="AK98" s="459"/>
      <c r="AL98" s="459"/>
      <c r="AM98" s="459"/>
      <c r="AN98" s="459"/>
      <c r="AO98" s="459"/>
      <c r="AP98" s="459"/>
      <c r="AQ98" s="459"/>
      <c r="AR98" s="459"/>
      <c r="AS98" s="459"/>
      <c r="AT98" s="459"/>
      <c r="AU98" s="459"/>
      <c r="AV98" s="459"/>
      <c r="AW98" s="459"/>
      <c r="AX98" s="459"/>
      <c r="AY98" s="459"/>
      <c r="AZ98" s="459"/>
      <c r="BA98" s="459"/>
      <c r="BB98" s="459"/>
      <c r="BC98" s="459"/>
      <c r="BD98" s="459"/>
      <c r="BE98" s="459"/>
      <c r="BF98" s="459"/>
      <c r="BG98" s="459"/>
      <c r="BH98" s="459"/>
      <c r="BI98" s="459"/>
      <c r="BJ98" s="459"/>
      <c r="BK98" s="459"/>
      <c r="BL98" s="459"/>
      <c r="BM98" s="459"/>
      <c r="BN98" s="459"/>
      <c r="BO98" s="459"/>
      <c r="BP98" s="459"/>
      <c r="BQ98" s="459"/>
      <c r="BR98" s="459"/>
      <c r="BS98" s="459"/>
      <c r="BT98" s="459"/>
      <c r="BU98" s="459"/>
      <c r="BV98" s="459"/>
      <c r="BW98" s="459"/>
      <c r="BX98" s="459"/>
      <c r="BY98" s="459"/>
      <c r="BZ98" s="459"/>
      <c r="CA98" s="459"/>
      <c r="CB98" s="459"/>
      <c r="CC98" s="459"/>
      <c r="CD98" s="459"/>
      <c r="CE98" s="459"/>
      <c r="CF98" s="459"/>
      <c r="CG98" s="459"/>
      <c r="CH98" s="459"/>
      <c r="CI98" s="459"/>
      <c r="CJ98" s="459"/>
    </row>
    <row r="99" spans="2:88" s="315" customFormat="1" ht="62.4" x14ac:dyDescent="0.3">
      <c r="B99" s="281"/>
      <c r="C99" s="270" t="s">
        <v>263</v>
      </c>
      <c r="D99" s="371" t="s">
        <v>341</v>
      </c>
      <c r="E99" s="372" t="s">
        <v>158</v>
      </c>
      <c r="F99" s="380">
        <v>19.18</v>
      </c>
      <c r="G99" s="326">
        <v>775.84</v>
      </c>
      <c r="H99" s="326">
        <v>111.94</v>
      </c>
      <c r="I99" s="373">
        <v>887.78</v>
      </c>
      <c r="J99" s="326">
        <v>14880.611200000001</v>
      </c>
      <c r="K99" s="326">
        <v>2147.0092</v>
      </c>
      <c r="L99" s="373">
        <v>17027.6204</v>
      </c>
      <c r="M99" s="253">
        <v>0.22081274931637518</v>
      </c>
      <c r="N99" s="373">
        <v>20787.536074839594</v>
      </c>
      <c r="O99" s="374">
        <v>44531</v>
      </c>
      <c r="P99" s="375" t="s">
        <v>273</v>
      </c>
      <c r="Q99" s="292"/>
      <c r="R99" s="460"/>
      <c r="S99" s="459"/>
      <c r="T99" s="459"/>
      <c r="U99" s="459"/>
      <c r="V99" s="459"/>
      <c r="W99" s="459"/>
      <c r="X99" s="459"/>
      <c r="Y99" s="459"/>
      <c r="Z99" s="459"/>
      <c r="AA99" s="459"/>
      <c r="AB99" s="459"/>
      <c r="AC99" s="459"/>
      <c r="AD99" s="459"/>
      <c r="AE99" s="459"/>
      <c r="AF99" s="459"/>
      <c r="AG99" s="459"/>
      <c r="AH99" s="459"/>
      <c r="AI99" s="459"/>
      <c r="AJ99" s="459"/>
      <c r="AK99" s="459"/>
      <c r="AL99" s="459"/>
      <c r="AM99" s="459"/>
      <c r="AN99" s="459"/>
      <c r="AO99" s="459"/>
      <c r="AP99" s="459"/>
      <c r="AQ99" s="459"/>
      <c r="AR99" s="459"/>
      <c r="AS99" s="459"/>
      <c r="AT99" s="459"/>
      <c r="AU99" s="459"/>
      <c r="AV99" s="459"/>
      <c r="AW99" s="459"/>
      <c r="AX99" s="459"/>
      <c r="AY99" s="459"/>
      <c r="AZ99" s="459"/>
      <c r="BA99" s="459"/>
      <c r="BB99" s="459"/>
      <c r="BC99" s="459"/>
      <c r="BD99" s="459"/>
      <c r="BE99" s="459"/>
      <c r="BF99" s="459"/>
      <c r="BG99" s="459"/>
      <c r="BH99" s="459"/>
      <c r="BI99" s="459"/>
      <c r="BJ99" s="459"/>
      <c r="BK99" s="459"/>
      <c r="BL99" s="459"/>
      <c r="BM99" s="459"/>
      <c r="BN99" s="459"/>
      <c r="BO99" s="459"/>
      <c r="BP99" s="459"/>
      <c r="BQ99" s="459"/>
      <c r="BR99" s="459"/>
      <c r="BS99" s="459"/>
      <c r="BT99" s="459"/>
      <c r="BU99" s="459"/>
      <c r="BV99" s="459"/>
      <c r="BW99" s="459"/>
      <c r="BX99" s="459"/>
      <c r="BY99" s="459"/>
      <c r="BZ99" s="459"/>
      <c r="CA99" s="459"/>
      <c r="CB99" s="459"/>
      <c r="CC99" s="459"/>
      <c r="CD99" s="459"/>
      <c r="CE99" s="459"/>
      <c r="CF99" s="459"/>
      <c r="CG99" s="459"/>
      <c r="CH99" s="459"/>
      <c r="CI99" s="459"/>
      <c r="CJ99" s="459"/>
    </row>
    <row r="100" spans="2:88" s="315" customFormat="1" ht="31.2" x14ac:dyDescent="0.3">
      <c r="B100" s="281"/>
      <c r="C100" s="270" t="s">
        <v>302</v>
      </c>
      <c r="D100" s="371" t="s">
        <v>316</v>
      </c>
      <c r="E100" s="372" t="s">
        <v>156</v>
      </c>
      <c r="F100" s="380">
        <v>16</v>
      </c>
      <c r="G100" s="326">
        <v>40.31</v>
      </c>
      <c r="H100" s="326">
        <v>25</v>
      </c>
      <c r="I100" s="373">
        <v>65.31</v>
      </c>
      <c r="J100" s="326">
        <v>644.96</v>
      </c>
      <c r="K100" s="326">
        <v>400</v>
      </c>
      <c r="L100" s="373">
        <v>1044.96</v>
      </c>
      <c r="M100" s="253">
        <v>0.22081274931637518</v>
      </c>
      <c r="N100" s="373">
        <v>1275.7004905256395</v>
      </c>
      <c r="O100" s="374">
        <v>44531</v>
      </c>
      <c r="P100" s="375" t="s">
        <v>273</v>
      </c>
      <c r="Q100" s="292"/>
      <c r="R100" s="460"/>
      <c r="S100" s="459"/>
      <c r="T100" s="459"/>
      <c r="U100" s="459"/>
      <c r="V100" s="459"/>
      <c r="W100" s="459"/>
      <c r="X100" s="459"/>
      <c r="Y100" s="459"/>
      <c r="Z100" s="459"/>
      <c r="AA100" s="459"/>
      <c r="AB100" s="459"/>
      <c r="AC100" s="459"/>
      <c r="AD100" s="459"/>
      <c r="AE100" s="459"/>
      <c r="AF100" s="459"/>
      <c r="AG100" s="459"/>
      <c r="AH100" s="459"/>
      <c r="AI100" s="459"/>
      <c r="AJ100" s="459"/>
      <c r="AK100" s="459"/>
      <c r="AL100" s="459"/>
      <c r="AM100" s="459"/>
      <c r="AN100" s="459"/>
      <c r="AO100" s="459"/>
      <c r="AP100" s="459"/>
      <c r="AQ100" s="459"/>
      <c r="AR100" s="459"/>
      <c r="AS100" s="459"/>
      <c r="AT100" s="459"/>
      <c r="AU100" s="459"/>
      <c r="AV100" s="459"/>
      <c r="AW100" s="459"/>
      <c r="AX100" s="459"/>
      <c r="AY100" s="459"/>
      <c r="AZ100" s="459"/>
      <c r="BA100" s="459"/>
      <c r="BB100" s="459"/>
      <c r="BC100" s="459"/>
      <c r="BD100" s="459"/>
      <c r="BE100" s="459"/>
      <c r="BF100" s="459"/>
      <c r="BG100" s="459"/>
      <c r="BH100" s="459"/>
      <c r="BI100" s="459"/>
      <c r="BJ100" s="459"/>
      <c r="BK100" s="459"/>
      <c r="BL100" s="459"/>
      <c r="BM100" s="459"/>
      <c r="BN100" s="459"/>
      <c r="BO100" s="459"/>
      <c r="BP100" s="459"/>
      <c r="BQ100" s="459"/>
      <c r="BR100" s="459"/>
      <c r="BS100" s="459"/>
      <c r="BT100" s="459"/>
      <c r="BU100" s="459"/>
      <c r="BV100" s="459"/>
      <c r="BW100" s="459"/>
      <c r="BX100" s="459"/>
      <c r="BY100" s="459"/>
      <c r="BZ100" s="459"/>
      <c r="CA100" s="459"/>
      <c r="CB100" s="459"/>
      <c r="CC100" s="459"/>
      <c r="CD100" s="459"/>
      <c r="CE100" s="459"/>
      <c r="CF100" s="459"/>
      <c r="CG100" s="459"/>
      <c r="CH100" s="459"/>
      <c r="CI100" s="459"/>
      <c r="CJ100" s="459"/>
    </row>
    <row r="101" spans="2:88" s="315" customFormat="1" ht="46.8" x14ac:dyDescent="0.3">
      <c r="B101" s="281"/>
      <c r="C101" s="270" t="s">
        <v>303</v>
      </c>
      <c r="D101" s="371" t="s">
        <v>361</v>
      </c>
      <c r="E101" s="372" t="s">
        <v>157</v>
      </c>
      <c r="F101" s="380">
        <v>2</v>
      </c>
      <c r="G101" s="326">
        <v>248.1</v>
      </c>
      <c r="H101" s="326">
        <v>53.33</v>
      </c>
      <c r="I101" s="373">
        <v>301.43</v>
      </c>
      <c r="J101" s="326">
        <v>496.2</v>
      </c>
      <c r="K101" s="326">
        <v>106.66</v>
      </c>
      <c r="L101" s="373">
        <v>602.86</v>
      </c>
      <c r="M101" s="253">
        <v>0.22081274931637518</v>
      </c>
      <c r="N101" s="373">
        <v>735.97917405287001</v>
      </c>
      <c r="O101" s="374">
        <v>44531</v>
      </c>
      <c r="P101" s="375" t="s">
        <v>273</v>
      </c>
      <c r="Q101" s="292"/>
      <c r="R101" s="460"/>
      <c r="S101" s="459"/>
      <c r="T101" s="459"/>
      <c r="U101" s="459"/>
      <c r="V101" s="459"/>
      <c r="W101" s="459"/>
      <c r="X101" s="459"/>
      <c r="Y101" s="459"/>
      <c r="Z101" s="459"/>
      <c r="AA101" s="459"/>
      <c r="AB101" s="459"/>
      <c r="AC101" s="459"/>
      <c r="AD101" s="459"/>
      <c r="AE101" s="459"/>
      <c r="AF101" s="459"/>
      <c r="AG101" s="459"/>
      <c r="AH101" s="459"/>
      <c r="AI101" s="459"/>
      <c r="AJ101" s="459"/>
      <c r="AK101" s="459"/>
      <c r="AL101" s="459"/>
      <c r="AM101" s="459"/>
      <c r="AN101" s="459"/>
      <c r="AO101" s="459"/>
      <c r="AP101" s="459"/>
      <c r="AQ101" s="459"/>
      <c r="AR101" s="459"/>
      <c r="AS101" s="459"/>
      <c r="AT101" s="459"/>
      <c r="AU101" s="459"/>
      <c r="AV101" s="459"/>
      <c r="AW101" s="459"/>
      <c r="AX101" s="459"/>
      <c r="AY101" s="459"/>
      <c r="AZ101" s="459"/>
      <c r="BA101" s="459"/>
      <c r="BB101" s="459"/>
      <c r="BC101" s="459"/>
      <c r="BD101" s="459"/>
      <c r="BE101" s="459"/>
      <c r="BF101" s="459"/>
      <c r="BG101" s="459"/>
      <c r="BH101" s="459"/>
      <c r="BI101" s="459"/>
      <c r="BJ101" s="459"/>
      <c r="BK101" s="459"/>
      <c r="BL101" s="459"/>
      <c r="BM101" s="459"/>
      <c r="BN101" s="459"/>
      <c r="BO101" s="459"/>
      <c r="BP101" s="459"/>
      <c r="BQ101" s="459"/>
      <c r="BR101" s="459"/>
      <c r="BS101" s="459"/>
      <c r="BT101" s="459"/>
      <c r="BU101" s="459"/>
      <c r="BV101" s="459"/>
      <c r="BW101" s="459"/>
      <c r="BX101" s="459"/>
      <c r="BY101" s="459"/>
      <c r="BZ101" s="459"/>
      <c r="CA101" s="459"/>
      <c r="CB101" s="459"/>
      <c r="CC101" s="459"/>
      <c r="CD101" s="459"/>
      <c r="CE101" s="459"/>
      <c r="CF101" s="459"/>
      <c r="CG101" s="459"/>
      <c r="CH101" s="459"/>
      <c r="CI101" s="459"/>
      <c r="CJ101" s="459"/>
    </row>
    <row r="102" spans="2:88" s="315" customFormat="1" x14ac:dyDescent="0.3">
      <c r="B102" s="281"/>
      <c r="C102" s="282"/>
      <c r="D102" s="286"/>
      <c r="E102" s="287"/>
      <c r="F102" s="288"/>
      <c r="G102" s="288"/>
      <c r="H102" s="288"/>
      <c r="I102" s="282"/>
      <c r="J102" s="345"/>
      <c r="K102" s="345"/>
      <c r="L102" s="345"/>
      <c r="M102" s="285"/>
      <c r="N102" s="285"/>
      <c r="O102" s="282"/>
      <c r="P102" s="282"/>
      <c r="Q102" s="330"/>
      <c r="R102" s="465"/>
      <c r="S102" s="459"/>
      <c r="T102" s="459"/>
      <c r="U102" s="459"/>
      <c r="V102" s="459"/>
      <c r="W102" s="459"/>
      <c r="X102" s="459"/>
      <c r="Y102" s="459"/>
      <c r="Z102" s="459"/>
      <c r="AA102" s="459"/>
      <c r="AB102" s="459"/>
      <c r="AC102" s="459"/>
      <c r="AD102" s="459"/>
      <c r="AE102" s="459"/>
      <c r="AF102" s="459"/>
      <c r="AG102" s="459"/>
      <c r="AH102" s="459"/>
      <c r="AI102" s="459"/>
      <c r="AJ102" s="459"/>
      <c r="AK102" s="459"/>
      <c r="AL102" s="459"/>
      <c r="AM102" s="459"/>
      <c r="AN102" s="459"/>
      <c r="AO102" s="459"/>
      <c r="AP102" s="459"/>
      <c r="AQ102" s="459"/>
      <c r="AR102" s="459"/>
      <c r="AS102" s="459"/>
      <c r="AT102" s="459"/>
      <c r="AU102" s="459"/>
      <c r="AV102" s="459"/>
      <c r="AW102" s="459"/>
      <c r="AX102" s="459"/>
      <c r="AY102" s="459"/>
      <c r="AZ102" s="459"/>
      <c r="BA102" s="459"/>
      <c r="BB102" s="459"/>
      <c r="BC102" s="459"/>
      <c r="BD102" s="459"/>
      <c r="BE102" s="459"/>
      <c r="BF102" s="459"/>
      <c r="BG102" s="459"/>
      <c r="BH102" s="459"/>
      <c r="BI102" s="459"/>
      <c r="BJ102" s="459"/>
      <c r="BK102" s="459"/>
      <c r="BL102" s="459"/>
      <c r="BM102" s="459"/>
      <c r="BN102" s="459"/>
      <c r="BO102" s="459"/>
      <c r="BP102" s="459"/>
      <c r="BQ102" s="459"/>
      <c r="BR102" s="459"/>
      <c r="BS102" s="459"/>
      <c r="BT102" s="459"/>
      <c r="BU102" s="459"/>
      <c r="BV102" s="459"/>
      <c r="BW102" s="459"/>
      <c r="BX102" s="459"/>
      <c r="BY102" s="459"/>
      <c r="BZ102" s="459"/>
      <c r="CA102" s="459"/>
      <c r="CB102" s="459"/>
      <c r="CC102" s="459"/>
      <c r="CD102" s="459"/>
      <c r="CE102" s="459"/>
      <c r="CF102" s="459"/>
      <c r="CG102" s="459"/>
      <c r="CH102" s="459"/>
      <c r="CI102" s="459"/>
      <c r="CJ102" s="459"/>
    </row>
    <row r="103" spans="2:88" s="315" customFormat="1" x14ac:dyDescent="0.3">
      <c r="B103" s="276" t="s">
        <v>20</v>
      </c>
      <c r="C103" s="277"/>
      <c r="D103" s="278" t="s">
        <v>306</v>
      </c>
      <c r="E103" s="278"/>
      <c r="F103" s="279"/>
      <c r="G103" s="279"/>
      <c r="H103" s="279"/>
      <c r="I103" s="277"/>
      <c r="J103" s="344">
        <v>148146.0748</v>
      </c>
      <c r="K103" s="344">
        <v>33567.569799999997</v>
      </c>
      <c r="L103" s="344">
        <v>181713.64460000003</v>
      </c>
      <c r="M103" s="280"/>
      <c r="N103" s="344">
        <v>221838.33405242465</v>
      </c>
      <c r="O103" s="277"/>
      <c r="P103" s="277"/>
      <c r="Q103" s="329"/>
      <c r="R103" s="465"/>
      <c r="S103" s="459"/>
      <c r="T103" s="459"/>
      <c r="U103" s="459"/>
      <c r="V103" s="459"/>
      <c r="W103" s="459"/>
      <c r="X103" s="459"/>
      <c r="Y103" s="459"/>
      <c r="Z103" s="459"/>
      <c r="AA103" s="459"/>
      <c r="AB103" s="459"/>
      <c r="AC103" s="459"/>
      <c r="AD103" s="459"/>
      <c r="AE103" s="459"/>
      <c r="AF103" s="459"/>
      <c r="AG103" s="459"/>
      <c r="AH103" s="459"/>
      <c r="AI103" s="459"/>
      <c r="AJ103" s="459"/>
      <c r="AK103" s="459"/>
      <c r="AL103" s="459"/>
      <c r="AM103" s="459"/>
      <c r="AN103" s="459"/>
      <c r="AO103" s="459"/>
      <c r="AP103" s="459"/>
      <c r="AQ103" s="459"/>
      <c r="AR103" s="459"/>
      <c r="AS103" s="459"/>
      <c r="AT103" s="459"/>
      <c r="AU103" s="459"/>
      <c r="AV103" s="459"/>
      <c r="AW103" s="459"/>
      <c r="AX103" s="459"/>
      <c r="AY103" s="459"/>
      <c r="AZ103" s="459"/>
      <c r="BA103" s="459"/>
      <c r="BB103" s="459"/>
      <c r="BC103" s="459"/>
      <c r="BD103" s="459"/>
      <c r="BE103" s="459"/>
      <c r="BF103" s="459"/>
      <c r="BG103" s="459"/>
      <c r="BH103" s="459"/>
      <c r="BI103" s="459"/>
      <c r="BJ103" s="459"/>
      <c r="BK103" s="459"/>
      <c r="BL103" s="459"/>
      <c r="BM103" s="459"/>
      <c r="BN103" s="459"/>
      <c r="BO103" s="459"/>
      <c r="BP103" s="459"/>
      <c r="BQ103" s="459"/>
      <c r="BR103" s="459"/>
      <c r="BS103" s="459"/>
      <c r="BT103" s="459"/>
      <c r="BU103" s="459"/>
      <c r="BV103" s="459"/>
      <c r="BW103" s="459"/>
      <c r="BX103" s="459"/>
      <c r="BY103" s="459"/>
      <c r="BZ103" s="459"/>
      <c r="CA103" s="459"/>
      <c r="CB103" s="459"/>
      <c r="CC103" s="459"/>
      <c r="CD103" s="459"/>
      <c r="CE103" s="459"/>
      <c r="CF103" s="459"/>
      <c r="CG103" s="459"/>
      <c r="CH103" s="459"/>
      <c r="CI103" s="459"/>
      <c r="CJ103" s="459"/>
    </row>
    <row r="104" spans="2:88" s="315" customFormat="1" x14ac:dyDescent="0.3">
      <c r="B104" s="281"/>
      <c r="C104" s="282"/>
      <c r="D104" s="283"/>
      <c r="E104" s="283"/>
      <c r="F104" s="284"/>
      <c r="G104" s="284"/>
      <c r="H104" s="284"/>
      <c r="I104" s="282"/>
      <c r="J104" s="345"/>
      <c r="K104" s="345"/>
      <c r="L104" s="345"/>
      <c r="M104" s="285"/>
      <c r="N104" s="285"/>
      <c r="O104" s="282"/>
      <c r="P104" s="282"/>
      <c r="Q104" s="330"/>
      <c r="R104" s="465"/>
      <c r="S104" s="459"/>
      <c r="T104" s="459"/>
      <c r="U104" s="459"/>
      <c r="V104" s="459"/>
      <c r="W104" s="459"/>
      <c r="X104" s="459"/>
      <c r="Y104" s="459"/>
      <c r="Z104" s="459"/>
      <c r="AA104" s="459"/>
      <c r="AB104" s="459"/>
      <c r="AC104" s="459"/>
      <c r="AD104" s="459"/>
      <c r="AE104" s="459"/>
      <c r="AF104" s="459"/>
      <c r="AG104" s="459"/>
      <c r="AH104" s="459"/>
      <c r="AI104" s="459"/>
      <c r="AJ104" s="459"/>
      <c r="AK104" s="459"/>
      <c r="AL104" s="459"/>
      <c r="AM104" s="459"/>
      <c r="AN104" s="459"/>
      <c r="AO104" s="459"/>
      <c r="AP104" s="459"/>
      <c r="AQ104" s="459"/>
      <c r="AR104" s="459"/>
      <c r="AS104" s="459"/>
      <c r="AT104" s="459"/>
      <c r="AU104" s="459"/>
      <c r="AV104" s="459"/>
      <c r="AW104" s="459"/>
      <c r="AX104" s="459"/>
      <c r="AY104" s="459"/>
      <c r="AZ104" s="459"/>
      <c r="BA104" s="459"/>
      <c r="BB104" s="459"/>
      <c r="BC104" s="459"/>
      <c r="BD104" s="459"/>
      <c r="BE104" s="459"/>
      <c r="BF104" s="459"/>
      <c r="BG104" s="459"/>
      <c r="BH104" s="459"/>
      <c r="BI104" s="459"/>
      <c r="BJ104" s="459"/>
      <c r="BK104" s="459"/>
      <c r="BL104" s="459"/>
      <c r="BM104" s="459"/>
      <c r="BN104" s="459"/>
      <c r="BO104" s="459"/>
      <c r="BP104" s="459"/>
      <c r="BQ104" s="459"/>
      <c r="BR104" s="459"/>
      <c r="BS104" s="459"/>
      <c r="BT104" s="459"/>
      <c r="BU104" s="459"/>
      <c r="BV104" s="459"/>
      <c r="BW104" s="459"/>
      <c r="BX104" s="459"/>
      <c r="BY104" s="459"/>
      <c r="BZ104" s="459"/>
      <c r="CA104" s="459"/>
      <c r="CB104" s="459"/>
      <c r="CC104" s="459"/>
      <c r="CD104" s="459"/>
      <c r="CE104" s="459"/>
      <c r="CF104" s="459"/>
      <c r="CG104" s="459"/>
      <c r="CH104" s="459"/>
      <c r="CI104" s="459"/>
      <c r="CJ104" s="459"/>
    </row>
    <row r="105" spans="2:88" s="315" customFormat="1" ht="62.4" x14ac:dyDescent="0.3">
      <c r="B105" s="281"/>
      <c r="C105" s="270" t="s">
        <v>292</v>
      </c>
      <c r="D105" s="371" t="s">
        <v>280</v>
      </c>
      <c r="E105" s="372" t="s">
        <v>158</v>
      </c>
      <c r="F105" s="380">
        <v>92.57</v>
      </c>
      <c r="G105" s="326">
        <v>270.08</v>
      </c>
      <c r="H105" s="326">
        <v>140</v>
      </c>
      <c r="I105" s="373">
        <v>410.08</v>
      </c>
      <c r="J105" s="326">
        <v>25001.305599999996</v>
      </c>
      <c r="K105" s="326">
        <v>12959.8</v>
      </c>
      <c r="L105" s="373">
        <v>37961.105599999995</v>
      </c>
      <c r="M105" s="253">
        <v>0.22081274931637518</v>
      </c>
      <c r="N105" s="373">
        <v>46343.401694625238</v>
      </c>
      <c r="O105" s="374">
        <v>44531</v>
      </c>
      <c r="P105" s="375" t="s">
        <v>273</v>
      </c>
      <c r="Q105" s="292"/>
      <c r="R105" s="460"/>
      <c r="S105" s="459"/>
      <c r="T105" s="459"/>
      <c r="U105" s="459"/>
      <c r="V105" s="459"/>
      <c r="W105" s="459"/>
      <c r="X105" s="459"/>
      <c r="Y105" s="459"/>
      <c r="Z105" s="459"/>
      <c r="AA105" s="459"/>
      <c r="AB105" s="459"/>
      <c r="AC105" s="459"/>
      <c r="AD105" s="459"/>
      <c r="AE105" s="459"/>
      <c r="AF105" s="459"/>
      <c r="AG105" s="459"/>
      <c r="AH105" s="459"/>
      <c r="AI105" s="459"/>
      <c r="AJ105" s="459"/>
      <c r="AK105" s="459"/>
      <c r="AL105" s="459"/>
      <c r="AM105" s="459"/>
      <c r="AN105" s="459"/>
      <c r="AO105" s="459"/>
      <c r="AP105" s="459"/>
      <c r="AQ105" s="459"/>
      <c r="AR105" s="459"/>
      <c r="AS105" s="459"/>
      <c r="AT105" s="459"/>
      <c r="AU105" s="459"/>
      <c r="AV105" s="459"/>
      <c r="AW105" s="459"/>
      <c r="AX105" s="459"/>
      <c r="AY105" s="459"/>
      <c r="AZ105" s="459"/>
      <c r="BA105" s="459"/>
      <c r="BB105" s="459"/>
      <c r="BC105" s="459"/>
      <c r="BD105" s="459"/>
      <c r="BE105" s="459"/>
      <c r="BF105" s="459"/>
      <c r="BG105" s="459"/>
      <c r="BH105" s="459"/>
      <c r="BI105" s="459"/>
      <c r="BJ105" s="459"/>
      <c r="BK105" s="459"/>
      <c r="BL105" s="459"/>
      <c r="BM105" s="459"/>
      <c r="BN105" s="459"/>
      <c r="BO105" s="459"/>
      <c r="BP105" s="459"/>
      <c r="BQ105" s="459"/>
      <c r="BR105" s="459"/>
      <c r="BS105" s="459"/>
      <c r="BT105" s="459"/>
      <c r="BU105" s="459"/>
      <c r="BV105" s="459"/>
      <c r="BW105" s="459"/>
      <c r="BX105" s="459"/>
      <c r="BY105" s="459"/>
      <c r="BZ105" s="459"/>
      <c r="CA105" s="459"/>
      <c r="CB105" s="459"/>
      <c r="CC105" s="459"/>
      <c r="CD105" s="459"/>
      <c r="CE105" s="459"/>
      <c r="CF105" s="459"/>
      <c r="CG105" s="459"/>
      <c r="CH105" s="459"/>
      <c r="CI105" s="459"/>
      <c r="CJ105" s="459"/>
    </row>
    <row r="106" spans="2:88" s="315" customFormat="1" ht="62.4" x14ac:dyDescent="0.3">
      <c r="B106" s="281"/>
      <c r="C106" s="270" t="s">
        <v>295</v>
      </c>
      <c r="D106" s="371" t="s">
        <v>293</v>
      </c>
      <c r="E106" s="372" t="s">
        <v>158</v>
      </c>
      <c r="F106" s="380">
        <v>62.24</v>
      </c>
      <c r="G106" s="326">
        <v>441.03</v>
      </c>
      <c r="H106" s="326">
        <v>100</v>
      </c>
      <c r="I106" s="373">
        <v>541.03</v>
      </c>
      <c r="J106" s="326">
        <v>27449.707200000001</v>
      </c>
      <c r="K106" s="326">
        <v>6224</v>
      </c>
      <c r="L106" s="373">
        <v>33673.707200000004</v>
      </c>
      <c r="M106" s="253">
        <v>0.22081274931637518</v>
      </c>
      <c r="N106" s="373">
        <v>41109.291066506623</v>
      </c>
      <c r="O106" s="374">
        <v>44531</v>
      </c>
      <c r="P106" s="375" t="s">
        <v>273</v>
      </c>
      <c r="Q106" s="292"/>
      <c r="R106" s="460"/>
      <c r="S106" s="459"/>
      <c r="T106" s="459"/>
      <c r="U106" s="459"/>
      <c r="V106" s="459"/>
      <c r="W106" s="459"/>
      <c r="X106" s="459"/>
      <c r="Y106" s="459"/>
      <c r="Z106" s="459"/>
      <c r="AA106" s="459"/>
      <c r="AB106" s="459"/>
      <c r="AC106" s="459"/>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59"/>
      <c r="AY106" s="459"/>
      <c r="AZ106" s="459"/>
      <c r="BA106" s="459"/>
      <c r="BB106" s="459"/>
      <c r="BC106" s="459"/>
      <c r="BD106" s="459"/>
      <c r="BE106" s="459"/>
      <c r="BF106" s="459"/>
      <c r="BG106" s="459"/>
      <c r="BH106" s="459"/>
      <c r="BI106" s="459"/>
      <c r="BJ106" s="459"/>
      <c r="BK106" s="459"/>
      <c r="BL106" s="459"/>
      <c r="BM106" s="459"/>
      <c r="BN106" s="459"/>
      <c r="BO106" s="459"/>
      <c r="BP106" s="459"/>
      <c r="BQ106" s="459"/>
      <c r="BR106" s="459"/>
      <c r="BS106" s="459"/>
      <c r="BT106" s="459"/>
      <c r="BU106" s="459"/>
      <c r="BV106" s="459"/>
      <c r="BW106" s="459"/>
      <c r="BX106" s="459"/>
      <c r="BY106" s="459"/>
      <c r="BZ106" s="459"/>
      <c r="CA106" s="459"/>
      <c r="CB106" s="459"/>
      <c r="CC106" s="459"/>
      <c r="CD106" s="459"/>
      <c r="CE106" s="459"/>
      <c r="CF106" s="459"/>
      <c r="CG106" s="459"/>
      <c r="CH106" s="459"/>
      <c r="CI106" s="459"/>
      <c r="CJ106" s="459"/>
    </row>
    <row r="107" spans="2:88" s="315" customFormat="1" ht="68.25" customHeight="1" x14ac:dyDescent="0.3">
      <c r="B107" s="281"/>
      <c r="C107" s="270" t="s">
        <v>296</v>
      </c>
      <c r="D107" s="371" t="s">
        <v>294</v>
      </c>
      <c r="E107" s="372" t="s">
        <v>158</v>
      </c>
      <c r="F107" s="380">
        <v>10.89</v>
      </c>
      <c r="G107" s="326">
        <v>132.11000000000001</v>
      </c>
      <c r="H107" s="326">
        <v>30</v>
      </c>
      <c r="I107" s="373">
        <v>162.11000000000001</v>
      </c>
      <c r="J107" s="326">
        <v>1438.6779000000001</v>
      </c>
      <c r="K107" s="326">
        <v>326.70000000000005</v>
      </c>
      <c r="L107" s="373">
        <v>1765.3779000000002</v>
      </c>
      <c r="M107" s="253">
        <v>0.22081274931637518</v>
      </c>
      <c r="N107" s="373">
        <v>2155.1958476813693</v>
      </c>
      <c r="O107" s="374">
        <v>44531</v>
      </c>
      <c r="P107" s="375" t="s">
        <v>273</v>
      </c>
      <c r="Q107" s="256"/>
      <c r="R107" s="460"/>
      <c r="S107" s="459"/>
      <c r="T107" s="459"/>
      <c r="U107" s="459"/>
      <c r="V107" s="459"/>
      <c r="W107" s="459"/>
      <c r="X107" s="459"/>
      <c r="Y107" s="459"/>
      <c r="Z107" s="459"/>
      <c r="AA107" s="459"/>
      <c r="AB107" s="459"/>
      <c r="AC107" s="459"/>
      <c r="AD107" s="459"/>
      <c r="AE107" s="459"/>
      <c r="AF107" s="459"/>
      <c r="AG107" s="459"/>
      <c r="AH107" s="459"/>
      <c r="AI107" s="459"/>
      <c r="AJ107" s="459"/>
      <c r="AK107" s="459"/>
      <c r="AL107" s="459"/>
      <c r="AM107" s="459"/>
      <c r="AN107" s="459"/>
      <c r="AO107" s="459"/>
      <c r="AP107" s="459"/>
      <c r="AQ107" s="459"/>
      <c r="AR107" s="459"/>
      <c r="AS107" s="459"/>
      <c r="AT107" s="459"/>
      <c r="AU107" s="459"/>
      <c r="AV107" s="459"/>
      <c r="AW107" s="459"/>
      <c r="AX107" s="459"/>
      <c r="AY107" s="459"/>
      <c r="AZ107" s="459"/>
      <c r="BA107" s="459"/>
      <c r="BB107" s="459"/>
      <c r="BC107" s="459"/>
      <c r="BD107" s="459"/>
      <c r="BE107" s="459"/>
      <c r="BF107" s="459"/>
      <c r="BG107" s="459"/>
      <c r="BH107" s="459"/>
      <c r="BI107" s="459"/>
      <c r="BJ107" s="459"/>
      <c r="BK107" s="459"/>
      <c r="BL107" s="459"/>
      <c r="BM107" s="459"/>
      <c r="BN107" s="459"/>
      <c r="BO107" s="459"/>
      <c r="BP107" s="459"/>
      <c r="BQ107" s="459"/>
      <c r="BR107" s="459"/>
      <c r="BS107" s="459"/>
      <c r="BT107" s="459"/>
      <c r="BU107" s="459"/>
      <c r="BV107" s="459"/>
      <c r="BW107" s="459"/>
      <c r="BX107" s="459"/>
      <c r="BY107" s="459"/>
      <c r="BZ107" s="459"/>
      <c r="CA107" s="459"/>
      <c r="CB107" s="459"/>
      <c r="CC107" s="459"/>
      <c r="CD107" s="459"/>
      <c r="CE107" s="459"/>
      <c r="CF107" s="459"/>
      <c r="CG107" s="459"/>
      <c r="CH107" s="459"/>
      <c r="CI107" s="459"/>
      <c r="CJ107" s="459"/>
    </row>
    <row r="108" spans="2:88" s="317" customFormat="1" ht="62.4" x14ac:dyDescent="0.3">
      <c r="B108" s="257"/>
      <c r="C108" s="270" t="s">
        <v>259</v>
      </c>
      <c r="D108" s="371" t="s">
        <v>342</v>
      </c>
      <c r="E108" s="372" t="s">
        <v>158</v>
      </c>
      <c r="F108" s="380">
        <v>53.7</v>
      </c>
      <c r="G108" s="326">
        <v>681.97</v>
      </c>
      <c r="H108" s="326">
        <v>111.94</v>
      </c>
      <c r="I108" s="373">
        <v>793.91000000000008</v>
      </c>
      <c r="J108" s="326">
        <v>36621.789000000004</v>
      </c>
      <c r="K108" s="326">
        <v>6011.1779999999999</v>
      </c>
      <c r="L108" s="373">
        <v>42632.967000000004</v>
      </c>
      <c r="M108" s="253">
        <v>0.22081274931637518</v>
      </c>
      <c r="N108" s="373">
        <v>52046.869654784299</v>
      </c>
      <c r="O108" s="374">
        <v>44531</v>
      </c>
      <c r="P108" s="375" t="s">
        <v>273</v>
      </c>
      <c r="Q108" s="292"/>
      <c r="R108" s="460"/>
      <c r="S108" s="464"/>
      <c r="T108" s="464"/>
      <c r="U108" s="464"/>
      <c r="V108" s="464"/>
      <c r="W108" s="464"/>
      <c r="X108" s="464"/>
      <c r="Y108" s="464"/>
      <c r="Z108" s="464"/>
      <c r="AA108" s="464"/>
      <c r="AB108" s="464"/>
      <c r="AC108" s="464"/>
      <c r="AD108" s="464"/>
      <c r="AE108" s="464"/>
      <c r="AF108" s="464"/>
      <c r="AG108" s="464"/>
      <c r="AH108" s="464"/>
      <c r="AI108" s="464"/>
      <c r="AJ108" s="464"/>
      <c r="AK108" s="464"/>
      <c r="AL108" s="464"/>
      <c r="AM108" s="464"/>
      <c r="AN108" s="464"/>
      <c r="AO108" s="464"/>
      <c r="AP108" s="464"/>
      <c r="AQ108" s="464"/>
      <c r="AR108" s="464"/>
      <c r="AS108" s="464"/>
      <c r="AT108" s="464"/>
      <c r="AU108" s="464"/>
      <c r="AV108" s="464"/>
      <c r="AW108" s="464"/>
      <c r="AX108" s="464"/>
      <c r="AY108" s="464"/>
      <c r="AZ108" s="464"/>
      <c r="BA108" s="464"/>
      <c r="BB108" s="464"/>
      <c r="BC108" s="464"/>
      <c r="BD108" s="464"/>
      <c r="BE108" s="464"/>
      <c r="BF108" s="464"/>
      <c r="BG108" s="464"/>
      <c r="BH108" s="464"/>
      <c r="BI108" s="464"/>
      <c r="BJ108" s="464"/>
      <c r="BK108" s="464"/>
      <c r="BL108" s="464"/>
      <c r="BM108" s="464"/>
      <c r="BN108" s="464"/>
      <c r="BO108" s="464"/>
      <c r="BP108" s="464"/>
      <c r="BQ108" s="464"/>
      <c r="BR108" s="464"/>
      <c r="BS108" s="464"/>
      <c r="BT108" s="464"/>
      <c r="BU108" s="464"/>
      <c r="BV108" s="464"/>
      <c r="BW108" s="464"/>
      <c r="BX108" s="464"/>
      <c r="BY108" s="464"/>
      <c r="BZ108" s="464"/>
      <c r="CA108" s="464"/>
      <c r="CB108" s="464"/>
      <c r="CC108" s="464"/>
      <c r="CD108" s="464"/>
      <c r="CE108" s="464"/>
      <c r="CF108" s="464"/>
      <c r="CG108" s="464"/>
      <c r="CH108" s="464"/>
      <c r="CI108" s="464"/>
      <c r="CJ108" s="464"/>
    </row>
    <row r="109" spans="2:88" s="315" customFormat="1" ht="62.4" x14ac:dyDescent="0.3">
      <c r="B109" s="281"/>
      <c r="C109" s="270" t="s">
        <v>260</v>
      </c>
      <c r="D109" s="371" t="s">
        <v>343</v>
      </c>
      <c r="E109" s="372" t="s">
        <v>158</v>
      </c>
      <c r="F109" s="380">
        <v>43.35</v>
      </c>
      <c r="G109" s="326">
        <v>681.97</v>
      </c>
      <c r="H109" s="326">
        <v>111.94</v>
      </c>
      <c r="I109" s="373">
        <v>793.91000000000008</v>
      </c>
      <c r="J109" s="326">
        <v>29563.399500000003</v>
      </c>
      <c r="K109" s="326">
        <v>4852.5990000000002</v>
      </c>
      <c r="L109" s="373">
        <v>34415.998500000002</v>
      </c>
      <c r="M109" s="253">
        <v>0.22081274931637518</v>
      </c>
      <c r="N109" s="373">
        <v>42015.489749253247</v>
      </c>
      <c r="O109" s="374">
        <v>44531</v>
      </c>
      <c r="P109" s="375" t="s">
        <v>273</v>
      </c>
      <c r="Q109" s="292"/>
      <c r="R109" s="460"/>
      <c r="S109" s="459"/>
      <c r="T109" s="459"/>
      <c r="U109" s="459"/>
      <c r="V109" s="459"/>
      <c r="W109" s="459"/>
      <c r="X109" s="459"/>
      <c r="Y109" s="459"/>
      <c r="Z109" s="459"/>
      <c r="AA109" s="459"/>
      <c r="AB109" s="459"/>
      <c r="AC109" s="459"/>
      <c r="AD109" s="459"/>
      <c r="AE109" s="459"/>
      <c r="AF109" s="459"/>
      <c r="AG109" s="459"/>
      <c r="AH109" s="459"/>
      <c r="AI109" s="459"/>
      <c r="AJ109" s="459"/>
      <c r="AK109" s="459"/>
      <c r="AL109" s="459"/>
      <c r="AM109" s="459"/>
      <c r="AN109" s="459"/>
      <c r="AO109" s="459"/>
      <c r="AP109" s="459"/>
      <c r="AQ109" s="459"/>
      <c r="AR109" s="459"/>
      <c r="AS109" s="459"/>
      <c r="AT109" s="459"/>
      <c r="AU109" s="459"/>
      <c r="AV109" s="459"/>
      <c r="AW109" s="459"/>
      <c r="AX109" s="459"/>
      <c r="AY109" s="459"/>
      <c r="AZ109" s="459"/>
      <c r="BA109" s="459"/>
      <c r="BB109" s="459"/>
      <c r="BC109" s="459"/>
      <c r="BD109" s="459"/>
      <c r="BE109" s="459"/>
      <c r="BF109" s="459"/>
      <c r="BG109" s="459"/>
      <c r="BH109" s="459"/>
      <c r="BI109" s="459"/>
      <c r="BJ109" s="459"/>
      <c r="BK109" s="459"/>
      <c r="BL109" s="459"/>
      <c r="BM109" s="459"/>
      <c r="BN109" s="459"/>
      <c r="BO109" s="459"/>
      <c r="BP109" s="459"/>
      <c r="BQ109" s="459"/>
      <c r="BR109" s="459"/>
      <c r="BS109" s="459"/>
      <c r="BT109" s="459"/>
      <c r="BU109" s="459"/>
      <c r="BV109" s="459"/>
      <c r="BW109" s="459"/>
      <c r="BX109" s="459"/>
      <c r="BY109" s="459"/>
      <c r="BZ109" s="459"/>
      <c r="CA109" s="459"/>
      <c r="CB109" s="459"/>
      <c r="CC109" s="459"/>
      <c r="CD109" s="459"/>
      <c r="CE109" s="459"/>
      <c r="CF109" s="459"/>
      <c r="CG109" s="459"/>
      <c r="CH109" s="459"/>
      <c r="CI109" s="459"/>
      <c r="CJ109" s="459"/>
    </row>
    <row r="110" spans="2:88" s="315" customFormat="1" ht="62.4" x14ac:dyDescent="0.3">
      <c r="B110" s="281"/>
      <c r="C110" s="270" t="s">
        <v>261</v>
      </c>
      <c r="D110" s="371" t="s">
        <v>344</v>
      </c>
      <c r="E110" s="372" t="s">
        <v>158</v>
      </c>
      <c r="F110" s="380">
        <v>19.12</v>
      </c>
      <c r="G110" s="326">
        <v>624.88</v>
      </c>
      <c r="H110" s="326">
        <v>111.94</v>
      </c>
      <c r="I110" s="373">
        <v>736.81999999999994</v>
      </c>
      <c r="J110" s="326">
        <v>11947.705600000001</v>
      </c>
      <c r="K110" s="326">
        <v>2140.2928000000002</v>
      </c>
      <c r="L110" s="373">
        <v>14087.9984</v>
      </c>
      <c r="M110" s="253">
        <v>0.22081274931637518</v>
      </c>
      <c r="N110" s="373">
        <v>17198.808059068695</v>
      </c>
      <c r="O110" s="374">
        <v>44531</v>
      </c>
      <c r="P110" s="375" t="s">
        <v>273</v>
      </c>
      <c r="Q110" s="292"/>
      <c r="R110" s="460"/>
      <c r="S110" s="459"/>
      <c r="T110" s="459"/>
      <c r="U110" s="459"/>
      <c r="V110" s="459"/>
      <c r="W110" s="459"/>
      <c r="X110" s="459"/>
      <c r="Y110" s="459"/>
      <c r="Z110" s="459"/>
      <c r="AA110" s="459"/>
      <c r="AB110" s="459"/>
      <c r="AC110" s="459"/>
      <c r="AD110" s="459"/>
      <c r="AE110" s="459"/>
      <c r="AF110" s="459"/>
      <c r="AG110" s="459"/>
      <c r="AH110" s="459"/>
      <c r="AI110" s="459"/>
      <c r="AJ110" s="459"/>
      <c r="AK110" s="459"/>
      <c r="AL110" s="459"/>
      <c r="AM110" s="459"/>
      <c r="AN110" s="459"/>
      <c r="AO110" s="459"/>
      <c r="AP110" s="459"/>
      <c r="AQ110" s="459"/>
      <c r="AR110" s="459"/>
      <c r="AS110" s="459"/>
      <c r="AT110" s="459"/>
      <c r="AU110" s="459"/>
      <c r="AV110" s="459"/>
      <c r="AW110" s="459"/>
      <c r="AX110" s="459"/>
      <c r="AY110" s="459"/>
      <c r="AZ110" s="459"/>
      <c r="BA110" s="459"/>
      <c r="BB110" s="459"/>
      <c r="BC110" s="459"/>
      <c r="BD110" s="459"/>
      <c r="BE110" s="459"/>
      <c r="BF110" s="459"/>
      <c r="BG110" s="459"/>
      <c r="BH110" s="459"/>
      <c r="BI110" s="459"/>
      <c r="BJ110" s="459"/>
      <c r="BK110" s="459"/>
      <c r="BL110" s="459"/>
      <c r="BM110" s="459"/>
      <c r="BN110" s="459"/>
      <c r="BO110" s="459"/>
      <c r="BP110" s="459"/>
      <c r="BQ110" s="459"/>
      <c r="BR110" s="459"/>
      <c r="BS110" s="459"/>
      <c r="BT110" s="459"/>
      <c r="BU110" s="459"/>
      <c r="BV110" s="459"/>
      <c r="BW110" s="459"/>
      <c r="BX110" s="459"/>
      <c r="BY110" s="459"/>
      <c r="BZ110" s="459"/>
      <c r="CA110" s="459"/>
      <c r="CB110" s="459"/>
      <c r="CC110" s="459"/>
      <c r="CD110" s="459"/>
      <c r="CE110" s="459"/>
      <c r="CF110" s="459"/>
      <c r="CG110" s="459"/>
      <c r="CH110" s="459"/>
      <c r="CI110" s="459"/>
      <c r="CJ110" s="459"/>
    </row>
    <row r="111" spans="2:88" s="315" customFormat="1" x14ac:dyDescent="0.3">
      <c r="B111" s="281"/>
      <c r="C111" s="282"/>
      <c r="D111" s="386"/>
      <c r="E111" s="287"/>
      <c r="F111" s="380"/>
      <c r="G111" s="380"/>
      <c r="H111" s="380"/>
      <c r="I111" s="287"/>
      <c r="J111" s="387"/>
      <c r="K111" s="387"/>
      <c r="L111" s="326"/>
      <c r="M111" s="253"/>
      <c r="N111" s="252"/>
      <c r="O111" s="282"/>
      <c r="P111" s="282"/>
      <c r="Q111" s="330"/>
      <c r="R111" s="460"/>
      <c r="S111" s="459"/>
      <c r="T111" s="459"/>
      <c r="U111" s="459"/>
      <c r="V111" s="459"/>
      <c r="W111" s="459"/>
      <c r="X111" s="459"/>
      <c r="Y111" s="459"/>
      <c r="Z111" s="459"/>
      <c r="AA111" s="459"/>
      <c r="AB111" s="459"/>
      <c r="AC111" s="459"/>
      <c r="AD111" s="459"/>
      <c r="AE111" s="459"/>
      <c r="AF111" s="459"/>
      <c r="AG111" s="459"/>
      <c r="AH111" s="459"/>
      <c r="AI111" s="459"/>
      <c r="AJ111" s="459"/>
      <c r="AK111" s="459"/>
      <c r="AL111" s="459"/>
      <c r="AM111" s="459"/>
      <c r="AN111" s="459"/>
      <c r="AO111" s="459"/>
      <c r="AP111" s="459"/>
      <c r="AQ111" s="459"/>
      <c r="AR111" s="459"/>
      <c r="AS111" s="459"/>
      <c r="AT111" s="459"/>
      <c r="AU111" s="459"/>
      <c r="AV111" s="459"/>
      <c r="AW111" s="459"/>
      <c r="AX111" s="459"/>
      <c r="AY111" s="459"/>
      <c r="AZ111" s="459"/>
      <c r="BA111" s="459"/>
      <c r="BB111" s="459"/>
      <c r="BC111" s="459"/>
      <c r="BD111" s="459"/>
      <c r="BE111" s="459"/>
      <c r="BF111" s="459"/>
      <c r="BG111" s="459"/>
      <c r="BH111" s="459"/>
      <c r="BI111" s="459"/>
      <c r="BJ111" s="459"/>
      <c r="BK111" s="459"/>
      <c r="BL111" s="459"/>
      <c r="BM111" s="459"/>
      <c r="BN111" s="459"/>
      <c r="BO111" s="459"/>
      <c r="BP111" s="459"/>
      <c r="BQ111" s="459"/>
      <c r="BR111" s="459"/>
      <c r="BS111" s="459"/>
      <c r="BT111" s="459"/>
      <c r="BU111" s="459"/>
      <c r="BV111" s="459"/>
      <c r="BW111" s="459"/>
      <c r="BX111" s="459"/>
      <c r="BY111" s="459"/>
      <c r="BZ111" s="459"/>
      <c r="CA111" s="459"/>
      <c r="CB111" s="459"/>
      <c r="CC111" s="459"/>
      <c r="CD111" s="459"/>
      <c r="CE111" s="459"/>
      <c r="CF111" s="459"/>
      <c r="CG111" s="459"/>
      <c r="CH111" s="459"/>
      <c r="CI111" s="459"/>
      <c r="CJ111" s="459"/>
    </row>
    <row r="112" spans="2:88" s="315" customFormat="1" ht="31.2" x14ac:dyDescent="0.3">
      <c r="B112" s="281"/>
      <c r="C112" s="270" t="s">
        <v>264</v>
      </c>
      <c r="D112" s="371" t="s">
        <v>287</v>
      </c>
      <c r="E112" s="372" t="s">
        <v>207</v>
      </c>
      <c r="F112" s="380">
        <v>3</v>
      </c>
      <c r="G112" s="326">
        <v>3039</v>
      </c>
      <c r="H112" s="326">
        <v>210.6</v>
      </c>
      <c r="I112" s="373">
        <v>3249.6</v>
      </c>
      <c r="J112" s="326">
        <v>9117</v>
      </c>
      <c r="K112" s="326">
        <v>631.79999999999995</v>
      </c>
      <c r="L112" s="373">
        <v>9748.7999999999993</v>
      </c>
      <c r="M112" s="253">
        <v>0.22081274931637518</v>
      </c>
      <c r="N112" s="373">
        <v>11901.459330535477</v>
      </c>
      <c r="O112" s="374">
        <v>44531</v>
      </c>
      <c r="P112" s="375" t="s">
        <v>290</v>
      </c>
      <c r="Q112" s="256"/>
      <c r="R112" s="460"/>
      <c r="S112" s="459"/>
      <c r="T112" s="459"/>
      <c r="U112" s="459"/>
      <c r="V112" s="459"/>
      <c r="W112" s="459"/>
      <c r="X112" s="459"/>
      <c r="Y112" s="459"/>
      <c r="Z112" s="459"/>
      <c r="AA112" s="459"/>
      <c r="AB112" s="459"/>
      <c r="AC112" s="459"/>
      <c r="AD112" s="459"/>
      <c r="AE112" s="459"/>
      <c r="AF112" s="459"/>
      <c r="AG112" s="459"/>
      <c r="AH112" s="459"/>
      <c r="AI112" s="459"/>
      <c r="AJ112" s="459"/>
      <c r="AK112" s="459"/>
      <c r="AL112" s="459"/>
      <c r="AM112" s="459"/>
      <c r="AN112" s="459"/>
      <c r="AO112" s="459"/>
      <c r="AP112" s="459"/>
      <c r="AQ112" s="459"/>
      <c r="AR112" s="459"/>
      <c r="AS112" s="459"/>
      <c r="AT112" s="459"/>
      <c r="AU112" s="459"/>
      <c r="AV112" s="459"/>
      <c r="AW112" s="459"/>
      <c r="AX112" s="459"/>
      <c r="AY112" s="459"/>
      <c r="AZ112" s="459"/>
      <c r="BA112" s="459"/>
      <c r="BB112" s="459"/>
      <c r="BC112" s="459"/>
      <c r="BD112" s="459"/>
      <c r="BE112" s="459"/>
      <c r="BF112" s="459"/>
      <c r="BG112" s="459"/>
      <c r="BH112" s="459"/>
      <c r="BI112" s="459"/>
      <c r="BJ112" s="459"/>
      <c r="BK112" s="459"/>
      <c r="BL112" s="459"/>
      <c r="BM112" s="459"/>
      <c r="BN112" s="459"/>
      <c r="BO112" s="459"/>
      <c r="BP112" s="459"/>
      <c r="BQ112" s="459"/>
      <c r="BR112" s="459"/>
      <c r="BS112" s="459"/>
      <c r="BT112" s="459"/>
      <c r="BU112" s="459"/>
      <c r="BV112" s="459"/>
      <c r="BW112" s="459"/>
      <c r="BX112" s="459"/>
      <c r="BY112" s="459"/>
      <c r="BZ112" s="459"/>
      <c r="CA112" s="459"/>
      <c r="CB112" s="459"/>
      <c r="CC112" s="459"/>
      <c r="CD112" s="459"/>
      <c r="CE112" s="459"/>
      <c r="CF112" s="459"/>
      <c r="CG112" s="459"/>
      <c r="CH112" s="459"/>
      <c r="CI112" s="459"/>
      <c r="CJ112" s="459"/>
    </row>
    <row r="113" spans="2:88" s="315" customFormat="1" ht="31.2" x14ac:dyDescent="0.3">
      <c r="B113" s="281"/>
      <c r="C113" s="270" t="s">
        <v>265</v>
      </c>
      <c r="D113" s="371" t="s">
        <v>288</v>
      </c>
      <c r="E113" s="372" t="s">
        <v>207</v>
      </c>
      <c r="F113" s="380">
        <v>1</v>
      </c>
      <c r="G113" s="326">
        <v>4789.37</v>
      </c>
      <c r="H113" s="326">
        <v>210.6</v>
      </c>
      <c r="I113" s="373">
        <v>4999.97</v>
      </c>
      <c r="J113" s="326">
        <v>4789.37</v>
      </c>
      <c r="K113" s="326">
        <v>210.6</v>
      </c>
      <c r="L113" s="373">
        <v>4999.97</v>
      </c>
      <c r="M113" s="253">
        <v>0.22081274931637518</v>
      </c>
      <c r="N113" s="373">
        <v>6104.0271221993971</v>
      </c>
      <c r="O113" s="374">
        <v>44531</v>
      </c>
      <c r="P113" s="375" t="s">
        <v>290</v>
      </c>
      <c r="Q113" s="256"/>
      <c r="R113" s="460"/>
      <c r="S113" s="459"/>
      <c r="T113" s="459"/>
      <c r="U113" s="459"/>
      <c r="V113" s="459"/>
      <c r="W113" s="459"/>
      <c r="X113" s="459"/>
      <c r="Y113" s="459"/>
      <c r="Z113" s="459"/>
      <c r="AA113" s="459"/>
      <c r="AB113" s="459"/>
      <c r="AC113" s="459"/>
      <c r="AD113" s="459"/>
      <c r="AE113" s="459"/>
      <c r="AF113" s="459"/>
      <c r="AG113" s="459"/>
      <c r="AH113" s="459"/>
      <c r="AI113" s="459"/>
      <c r="AJ113" s="459"/>
      <c r="AK113" s="459"/>
      <c r="AL113" s="459"/>
      <c r="AM113" s="459"/>
      <c r="AN113" s="459"/>
      <c r="AO113" s="459"/>
      <c r="AP113" s="459"/>
      <c r="AQ113" s="459"/>
      <c r="AR113" s="459"/>
      <c r="AS113" s="459"/>
      <c r="AT113" s="459"/>
      <c r="AU113" s="459"/>
      <c r="AV113" s="459"/>
      <c r="AW113" s="459"/>
      <c r="AX113" s="459"/>
      <c r="AY113" s="459"/>
      <c r="AZ113" s="459"/>
      <c r="BA113" s="459"/>
      <c r="BB113" s="459"/>
      <c r="BC113" s="459"/>
      <c r="BD113" s="459"/>
      <c r="BE113" s="459"/>
      <c r="BF113" s="459"/>
      <c r="BG113" s="459"/>
      <c r="BH113" s="459"/>
      <c r="BI113" s="459"/>
      <c r="BJ113" s="459"/>
      <c r="BK113" s="459"/>
      <c r="BL113" s="459"/>
      <c r="BM113" s="459"/>
      <c r="BN113" s="459"/>
      <c r="BO113" s="459"/>
      <c r="BP113" s="459"/>
      <c r="BQ113" s="459"/>
      <c r="BR113" s="459"/>
      <c r="BS113" s="459"/>
      <c r="BT113" s="459"/>
      <c r="BU113" s="459"/>
      <c r="BV113" s="459"/>
      <c r="BW113" s="459"/>
      <c r="BX113" s="459"/>
      <c r="BY113" s="459"/>
      <c r="BZ113" s="459"/>
      <c r="CA113" s="459"/>
      <c r="CB113" s="459"/>
      <c r="CC113" s="459"/>
      <c r="CD113" s="459"/>
      <c r="CE113" s="459"/>
      <c r="CF113" s="459"/>
      <c r="CG113" s="459"/>
      <c r="CH113" s="459"/>
      <c r="CI113" s="459"/>
      <c r="CJ113" s="459"/>
    </row>
    <row r="114" spans="2:88" s="315" customFormat="1" ht="31.2" x14ac:dyDescent="0.3">
      <c r="B114" s="281"/>
      <c r="C114" s="270" t="s">
        <v>266</v>
      </c>
      <c r="D114" s="371" t="s">
        <v>289</v>
      </c>
      <c r="E114" s="372" t="s">
        <v>207</v>
      </c>
      <c r="F114" s="380">
        <v>1</v>
      </c>
      <c r="G114" s="326">
        <v>2217.12</v>
      </c>
      <c r="H114" s="326">
        <v>210.6</v>
      </c>
      <c r="I114" s="373">
        <v>2427.7199999999998</v>
      </c>
      <c r="J114" s="326">
        <v>2217.12</v>
      </c>
      <c r="K114" s="326">
        <v>210.6</v>
      </c>
      <c r="L114" s="373">
        <v>2427.7199999999998</v>
      </c>
      <c r="M114" s="253">
        <v>0.22081274931637518</v>
      </c>
      <c r="N114" s="373">
        <v>2963.7915277703501</v>
      </c>
      <c r="O114" s="374">
        <v>44531</v>
      </c>
      <c r="P114" s="375" t="s">
        <v>290</v>
      </c>
      <c r="Q114" s="256"/>
      <c r="R114" s="460"/>
      <c r="S114" s="459"/>
      <c r="T114" s="459"/>
      <c r="U114" s="459"/>
      <c r="V114" s="459"/>
      <c r="W114" s="459"/>
      <c r="X114" s="459"/>
      <c r="Y114" s="459"/>
      <c r="Z114" s="459"/>
      <c r="AA114" s="459"/>
      <c r="AB114" s="459"/>
      <c r="AC114" s="459"/>
      <c r="AD114" s="459"/>
      <c r="AE114" s="459"/>
      <c r="AF114" s="459"/>
      <c r="AG114" s="459"/>
      <c r="AH114" s="459"/>
      <c r="AI114" s="459"/>
      <c r="AJ114" s="459"/>
      <c r="AK114" s="459"/>
      <c r="AL114" s="459"/>
      <c r="AM114" s="459"/>
      <c r="AN114" s="459"/>
      <c r="AO114" s="459"/>
      <c r="AP114" s="459"/>
      <c r="AQ114" s="459"/>
      <c r="AR114" s="459"/>
      <c r="AS114" s="459"/>
      <c r="AT114" s="459"/>
      <c r="AU114" s="459"/>
      <c r="AV114" s="459"/>
      <c r="AW114" s="459"/>
      <c r="AX114" s="459"/>
      <c r="AY114" s="459"/>
      <c r="AZ114" s="459"/>
      <c r="BA114" s="459"/>
      <c r="BB114" s="459"/>
      <c r="BC114" s="459"/>
      <c r="BD114" s="459"/>
      <c r="BE114" s="459"/>
      <c r="BF114" s="459"/>
      <c r="BG114" s="459"/>
      <c r="BH114" s="459"/>
      <c r="BI114" s="459"/>
      <c r="BJ114" s="459"/>
      <c r="BK114" s="459"/>
      <c r="BL114" s="459"/>
      <c r="BM114" s="459"/>
      <c r="BN114" s="459"/>
      <c r="BO114" s="459"/>
      <c r="BP114" s="459"/>
      <c r="BQ114" s="459"/>
      <c r="BR114" s="459"/>
      <c r="BS114" s="459"/>
      <c r="BT114" s="459"/>
      <c r="BU114" s="459"/>
      <c r="BV114" s="459"/>
      <c r="BW114" s="459"/>
      <c r="BX114" s="459"/>
      <c r="BY114" s="459"/>
      <c r="BZ114" s="459"/>
      <c r="CA114" s="459"/>
      <c r="CB114" s="459"/>
      <c r="CC114" s="459"/>
      <c r="CD114" s="459"/>
      <c r="CE114" s="459"/>
      <c r="CF114" s="459"/>
      <c r="CG114" s="459"/>
      <c r="CH114" s="459"/>
      <c r="CI114" s="459"/>
      <c r="CJ114" s="459"/>
    </row>
    <row r="115" spans="2:88" s="315" customFormat="1" x14ac:dyDescent="0.3">
      <c r="B115" s="281"/>
      <c r="C115" s="282"/>
      <c r="D115" s="390"/>
      <c r="E115" s="287"/>
      <c r="F115" s="288"/>
      <c r="G115" s="288"/>
      <c r="H115" s="288"/>
      <c r="I115" s="282"/>
      <c r="J115" s="345"/>
      <c r="K115" s="345"/>
      <c r="L115" s="345"/>
      <c r="M115" s="285"/>
      <c r="N115" s="285"/>
      <c r="O115" s="282"/>
      <c r="P115" s="282"/>
      <c r="Q115" s="330"/>
      <c r="R115" s="460"/>
      <c r="S115" s="459"/>
      <c r="T115" s="459"/>
      <c r="U115" s="459"/>
      <c r="V115" s="459"/>
      <c r="W115" s="459"/>
      <c r="X115" s="459"/>
      <c r="Y115" s="459"/>
      <c r="Z115" s="459"/>
      <c r="AA115" s="459"/>
      <c r="AB115" s="459"/>
      <c r="AC115" s="459"/>
      <c r="AD115" s="459"/>
      <c r="AE115" s="459"/>
      <c r="AF115" s="459"/>
      <c r="AG115" s="459"/>
      <c r="AH115" s="459"/>
      <c r="AI115" s="459"/>
      <c r="AJ115" s="459"/>
      <c r="AK115" s="459"/>
      <c r="AL115" s="459"/>
      <c r="AM115" s="459"/>
      <c r="AN115" s="459"/>
      <c r="AO115" s="459"/>
      <c r="AP115" s="459"/>
      <c r="AQ115" s="459"/>
      <c r="AR115" s="459"/>
      <c r="AS115" s="459"/>
      <c r="AT115" s="459"/>
      <c r="AU115" s="459"/>
      <c r="AV115" s="459"/>
      <c r="AW115" s="459"/>
      <c r="AX115" s="459"/>
      <c r="AY115" s="459"/>
      <c r="AZ115" s="459"/>
      <c r="BA115" s="459"/>
      <c r="BB115" s="459"/>
      <c r="BC115" s="459"/>
      <c r="BD115" s="459"/>
      <c r="BE115" s="459"/>
      <c r="BF115" s="459"/>
      <c r="BG115" s="459"/>
      <c r="BH115" s="459"/>
      <c r="BI115" s="459"/>
      <c r="BJ115" s="459"/>
      <c r="BK115" s="459"/>
      <c r="BL115" s="459"/>
      <c r="BM115" s="459"/>
      <c r="BN115" s="459"/>
      <c r="BO115" s="459"/>
      <c r="BP115" s="459"/>
      <c r="BQ115" s="459"/>
      <c r="BR115" s="459"/>
      <c r="BS115" s="459"/>
      <c r="BT115" s="459"/>
      <c r="BU115" s="459"/>
      <c r="BV115" s="459"/>
      <c r="BW115" s="459"/>
      <c r="BX115" s="459"/>
      <c r="BY115" s="459"/>
      <c r="BZ115" s="459"/>
      <c r="CA115" s="459"/>
      <c r="CB115" s="459"/>
      <c r="CC115" s="459"/>
      <c r="CD115" s="459"/>
      <c r="CE115" s="459"/>
      <c r="CF115" s="459"/>
      <c r="CG115" s="459"/>
      <c r="CH115" s="459"/>
      <c r="CI115" s="459"/>
      <c r="CJ115" s="459"/>
    </row>
    <row r="116" spans="2:88" s="315" customFormat="1" x14ac:dyDescent="0.3">
      <c r="B116" s="276" t="s">
        <v>21</v>
      </c>
      <c r="C116" s="277"/>
      <c r="D116" s="278" t="s">
        <v>33</v>
      </c>
      <c r="E116" s="278"/>
      <c r="F116" s="279"/>
      <c r="G116" s="279"/>
      <c r="H116" s="279"/>
      <c r="I116" s="277"/>
      <c r="J116" s="344">
        <v>4465.7016000000003</v>
      </c>
      <c r="K116" s="344">
        <v>3844.2623999999996</v>
      </c>
      <c r="L116" s="344">
        <v>8309.9639999999981</v>
      </c>
      <c r="M116" s="280"/>
      <c r="N116" s="344">
        <v>10144.9099975601</v>
      </c>
      <c r="O116" s="277"/>
      <c r="P116" s="277"/>
      <c r="Q116" s="329"/>
      <c r="R116" s="460"/>
      <c r="S116" s="459"/>
      <c r="T116" s="459"/>
      <c r="U116" s="459"/>
      <c r="V116" s="459"/>
      <c r="W116" s="459"/>
      <c r="X116" s="459"/>
      <c r="Y116" s="459"/>
      <c r="Z116" s="459"/>
      <c r="AA116" s="459"/>
      <c r="AB116" s="459"/>
      <c r="AC116" s="459"/>
      <c r="AD116" s="459"/>
      <c r="AE116" s="459"/>
      <c r="AF116" s="459"/>
      <c r="AG116" s="459"/>
      <c r="AH116" s="459"/>
      <c r="AI116" s="459"/>
      <c r="AJ116" s="459"/>
      <c r="AK116" s="459"/>
      <c r="AL116" s="459"/>
      <c r="AM116" s="459"/>
      <c r="AN116" s="459"/>
      <c r="AO116" s="459"/>
      <c r="AP116" s="459"/>
      <c r="AQ116" s="459"/>
      <c r="AR116" s="459"/>
      <c r="AS116" s="459"/>
      <c r="AT116" s="459"/>
      <c r="AU116" s="459"/>
      <c r="AV116" s="459"/>
      <c r="AW116" s="459"/>
      <c r="AX116" s="459"/>
      <c r="AY116" s="459"/>
      <c r="AZ116" s="459"/>
      <c r="BA116" s="459"/>
      <c r="BB116" s="459"/>
      <c r="BC116" s="459"/>
      <c r="BD116" s="459"/>
      <c r="BE116" s="459"/>
      <c r="BF116" s="459"/>
      <c r="BG116" s="459"/>
      <c r="BH116" s="459"/>
      <c r="BI116" s="459"/>
      <c r="BJ116" s="459"/>
      <c r="BK116" s="459"/>
      <c r="BL116" s="459"/>
      <c r="BM116" s="459"/>
      <c r="BN116" s="459"/>
      <c r="BO116" s="459"/>
      <c r="BP116" s="459"/>
      <c r="BQ116" s="459"/>
      <c r="BR116" s="459"/>
      <c r="BS116" s="459"/>
      <c r="BT116" s="459"/>
      <c r="BU116" s="459"/>
      <c r="BV116" s="459"/>
      <c r="BW116" s="459"/>
      <c r="BX116" s="459"/>
      <c r="BY116" s="459"/>
      <c r="BZ116" s="459"/>
      <c r="CA116" s="459"/>
      <c r="CB116" s="459"/>
      <c r="CC116" s="459"/>
      <c r="CD116" s="459"/>
      <c r="CE116" s="459"/>
      <c r="CF116" s="459"/>
      <c r="CG116" s="459"/>
      <c r="CH116" s="459"/>
      <c r="CI116" s="459"/>
      <c r="CJ116" s="459"/>
    </row>
    <row r="117" spans="2:88" s="316" customFormat="1" x14ac:dyDescent="0.3">
      <c r="B117" s="281"/>
      <c r="C117" s="282"/>
      <c r="D117" s="283"/>
      <c r="E117" s="283"/>
      <c r="F117" s="284"/>
      <c r="G117" s="284"/>
      <c r="H117" s="284"/>
      <c r="I117" s="282"/>
      <c r="J117" s="345"/>
      <c r="K117" s="345"/>
      <c r="L117" s="345"/>
      <c r="M117" s="285"/>
      <c r="N117" s="285"/>
      <c r="O117" s="282"/>
      <c r="P117" s="282"/>
      <c r="Q117" s="330"/>
      <c r="R117" s="460"/>
      <c r="S117" s="459"/>
      <c r="T117" s="459"/>
      <c r="U117" s="459"/>
      <c r="V117" s="459"/>
      <c r="W117" s="459"/>
      <c r="X117" s="459"/>
      <c r="Y117" s="459"/>
      <c r="Z117" s="459"/>
      <c r="AA117" s="459"/>
      <c r="AB117" s="459"/>
      <c r="AC117" s="459"/>
      <c r="AD117" s="459"/>
      <c r="AE117" s="459"/>
      <c r="AF117" s="459"/>
      <c r="AG117" s="459"/>
      <c r="AH117" s="459"/>
      <c r="AI117" s="459"/>
      <c r="AJ117" s="459"/>
      <c r="AK117" s="459"/>
      <c r="AL117" s="459"/>
      <c r="AM117" s="459"/>
      <c r="AN117" s="459"/>
      <c r="AO117" s="459"/>
      <c r="AP117" s="459"/>
      <c r="AQ117" s="459"/>
      <c r="AR117" s="459"/>
      <c r="AS117" s="459"/>
      <c r="AT117" s="459"/>
      <c r="AU117" s="459"/>
      <c r="AV117" s="459"/>
      <c r="AW117" s="459"/>
      <c r="AX117" s="459"/>
      <c r="AY117" s="459"/>
      <c r="AZ117" s="459"/>
      <c r="BA117" s="459"/>
      <c r="BB117" s="459"/>
      <c r="BC117" s="459"/>
      <c r="BD117" s="459"/>
      <c r="BE117" s="459"/>
      <c r="BF117" s="459"/>
      <c r="BG117" s="459"/>
      <c r="BH117" s="459"/>
      <c r="BI117" s="459"/>
      <c r="BJ117" s="459"/>
      <c r="BK117" s="459"/>
      <c r="BL117" s="459"/>
      <c r="BM117" s="459"/>
      <c r="BN117" s="459"/>
      <c r="BO117" s="459"/>
      <c r="BP117" s="459"/>
      <c r="BQ117" s="459"/>
      <c r="BR117" s="459"/>
      <c r="BS117" s="459"/>
      <c r="BT117" s="459"/>
      <c r="BU117" s="459"/>
      <c r="BV117" s="459"/>
      <c r="BW117" s="459"/>
      <c r="BX117" s="459"/>
      <c r="BY117" s="459"/>
      <c r="BZ117" s="459"/>
      <c r="CA117" s="459"/>
      <c r="CB117" s="459"/>
      <c r="CC117" s="459"/>
      <c r="CD117" s="459"/>
      <c r="CE117" s="459"/>
      <c r="CF117" s="459"/>
      <c r="CG117" s="459"/>
      <c r="CH117" s="459"/>
      <c r="CI117" s="459"/>
      <c r="CJ117" s="459"/>
    </row>
    <row r="118" spans="2:88" s="317" customFormat="1" ht="31.2" x14ac:dyDescent="0.3">
      <c r="B118" s="257"/>
      <c r="C118" s="270">
        <v>88485</v>
      </c>
      <c r="D118" s="371" t="s">
        <v>183</v>
      </c>
      <c r="E118" s="372" t="s">
        <v>158</v>
      </c>
      <c r="F118" s="380">
        <v>164.64</v>
      </c>
      <c r="G118" s="326">
        <v>1.76</v>
      </c>
      <c r="H118" s="326">
        <v>1.06</v>
      </c>
      <c r="I118" s="373">
        <v>2.8200000000000003</v>
      </c>
      <c r="J118" s="326">
        <v>289.76639999999998</v>
      </c>
      <c r="K118" s="326">
        <v>174.51839999999999</v>
      </c>
      <c r="L118" s="373">
        <v>464.28479999999996</v>
      </c>
      <c r="M118" s="253">
        <v>0.22081274931637518</v>
      </c>
      <c r="N118" s="373">
        <v>566.80480315380339</v>
      </c>
      <c r="O118" s="374">
        <v>44470</v>
      </c>
      <c r="P118" s="376" t="s">
        <v>62</v>
      </c>
      <c r="Q118" s="292"/>
      <c r="R118" s="460"/>
      <c r="S118" s="464"/>
      <c r="T118" s="464"/>
      <c r="U118" s="464"/>
      <c r="V118" s="464"/>
      <c r="W118" s="464"/>
      <c r="X118" s="464"/>
      <c r="Y118" s="464"/>
      <c r="Z118" s="464"/>
      <c r="AA118" s="464"/>
      <c r="AB118" s="464"/>
      <c r="AC118" s="464"/>
      <c r="AD118" s="464"/>
      <c r="AE118" s="464"/>
      <c r="AF118" s="464"/>
      <c r="AG118" s="464"/>
      <c r="AH118" s="464"/>
      <c r="AI118" s="464"/>
      <c r="AJ118" s="464"/>
      <c r="AK118" s="464"/>
      <c r="AL118" s="464"/>
      <c r="AM118" s="464"/>
      <c r="AN118" s="464"/>
      <c r="AO118" s="464"/>
      <c r="AP118" s="464"/>
      <c r="AQ118" s="464"/>
      <c r="AR118" s="464"/>
      <c r="AS118" s="464"/>
      <c r="AT118" s="464"/>
      <c r="AU118" s="464"/>
      <c r="AV118" s="464"/>
      <c r="AW118" s="464"/>
      <c r="AX118" s="464"/>
      <c r="AY118" s="464"/>
      <c r="AZ118" s="464"/>
      <c r="BA118" s="464"/>
      <c r="BB118" s="464"/>
      <c r="BC118" s="464"/>
      <c r="BD118" s="464"/>
      <c r="BE118" s="464"/>
      <c r="BF118" s="464"/>
      <c r="BG118" s="464"/>
      <c r="BH118" s="464"/>
      <c r="BI118" s="464"/>
      <c r="BJ118" s="464"/>
      <c r="BK118" s="464"/>
      <c r="BL118" s="464"/>
      <c r="BM118" s="464"/>
      <c r="BN118" s="464"/>
      <c r="BO118" s="464"/>
      <c r="BP118" s="464"/>
      <c r="BQ118" s="464"/>
      <c r="BR118" s="464"/>
      <c r="BS118" s="464"/>
      <c r="BT118" s="464"/>
      <c r="BU118" s="464"/>
      <c r="BV118" s="464"/>
      <c r="BW118" s="464"/>
      <c r="BX118" s="464"/>
      <c r="BY118" s="464"/>
      <c r="BZ118" s="464"/>
      <c r="CA118" s="464"/>
      <c r="CB118" s="464"/>
      <c r="CC118" s="464"/>
      <c r="CD118" s="464"/>
      <c r="CE118" s="464"/>
      <c r="CF118" s="464"/>
      <c r="CG118" s="464"/>
      <c r="CH118" s="464"/>
      <c r="CI118" s="464"/>
      <c r="CJ118" s="464"/>
    </row>
    <row r="119" spans="2:88" s="317" customFormat="1" ht="31.2" x14ac:dyDescent="0.3">
      <c r="B119" s="257"/>
      <c r="C119" s="270">
        <v>88484</v>
      </c>
      <c r="D119" s="371" t="s">
        <v>182</v>
      </c>
      <c r="E119" s="372" t="s">
        <v>158</v>
      </c>
      <c r="F119" s="380">
        <v>50.92</v>
      </c>
      <c r="G119" s="326">
        <v>1.89</v>
      </c>
      <c r="H119" s="326">
        <v>1.4</v>
      </c>
      <c r="I119" s="373">
        <v>3.29</v>
      </c>
      <c r="J119" s="326">
        <v>96.238799999999998</v>
      </c>
      <c r="K119" s="326">
        <v>71.287999999999997</v>
      </c>
      <c r="L119" s="373">
        <v>167.52679999999998</v>
      </c>
      <c r="M119" s="253">
        <v>0.22081274931637518</v>
      </c>
      <c r="N119" s="373">
        <v>204.5188532921745</v>
      </c>
      <c r="O119" s="374">
        <v>44470</v>
      </c>
      <c r="P119" s="376" t="s">
        <v>62</v>
      </c>
      <c r="Q119" s="292"/>
      <c r="R119" s="460"/>
      <c r="S119" s="464"/>
      <c r="T119" s="464"/>
      <c r="U119" s="464"/>
      <c r="V119" s="464"/>
      <c r="W119" s="464"/>
      <c r="X119" s="464"/>
      <c r="Y119" s="464"/>
      <c r="Z119" s="464"/>
      <c r="AA119" s="464"/>
      <c r="AB119" s="464"/>
      <c r="AC119" s="464"/>
      <c r="AD119" s="464"/>
      <c r="AE119" s="464"/>
      <c r="AF119" s="464"/>
      <c r="AG119" s="464"/>
      <c r="AH119" s="464"/>
      <c r="AI119" s="464"/>
      <c r="AJ119" s="464"/>
      <c r="AK119" s="464"/>
      <c r="AL119" s="464"/>
      <c r="AM119" s="464"/>
      <c r="AN119" s="464"/>
      <c r="AO119" s="464"/>
      <c r="AP119" s="464"/>
      <c r="AQ119" s="464"/>
      <c r="AR119" s="464"/>
      <c r="AS119" s="464"/>
      <c r="AT119" s="464"/>
      <c r="AU119" s="464"/>
      <c r="AV119" s="464"/>
      <c r="AW119" s="464"/>
      <c r="AX119" s="464"/>
      <c r="AY119" s="464"/>
      <c r="AZ119" s="464"/>
      <c r="BA119" s="464"/>
      <c r="BB119" s="464"/>
      <c r="BC119" s="464"/>
      <c r="BD119" s="464"/>
      <c r="BE119" s="464"/>
      <c r="BF119" s="464"/>
      <c r="BG119" s="464"/>
      <c r="BH119" s="464"/>
      <c r="BI119" s="464"/>
      <c r="BJ119" s="464"/>
      <c r="BK119" s="464"/>
      <c r="BL119" s="464"/>
      <c r="BM119" s="464"/>
      <c r="BN119" s="464"/>
      <c r="BO119" s="464"/>
      <c r="BP119" s="464"/>
      <c r="BQ119" s="464"/>
      <c r="BR119" s="464"/>
      <c r="BS119" s="464"/>
      <c r="BT119" s="464"/>
      <c r="BU119" s="464"/>
      <c r="BV119" s="464"/>
      <c r="BW119" s="464"/>
      <c r="BX119" s="464"/>
      <c r="BY119" s="464"/>
      <c r="BZ119" s="464"/>
      <c r="CA119" s="464"/>
      <c r="CB119" s="464"/>
      <c r="CC119" s="464"/>
      <c r="CD119" s="464"/>
      <c r="CE119" s="464"/>
      <c r="CF119" s="464"/>
      <c r="CG119" s="464"/>
      <c r="CH119" s="464"/>
      <c r="CI119" s="464"/>
      <c r="CJ119" s="464"/>
    </row>
    <row r="120" spans="2:88" s="317" customFormat="1" ht="31.2" x14ac:dyDescent="0.3">
      <c r="B120" s="257"/>
      <c r="C120" s="270">
        <v>88497</v>
      </c>
      <c r="D120" s="371" t="s">
        <v>187</v>
      </c>
      <c r="E120" s="372" t="s">
        <v>158</v>
      </c>
      <c r="F120" s="380">
        <v>164.64</v>
      </c>
      <c r="G120" s="326">
        <v>8.3800000000000008</v>
      </c>
      <c r="H120" s="326">
        <v>8.52</v>
      </c>
      <c r="I120" s="373">
        <v>16.899999999999999</v>
      </c>
      <c r="J120" s="326">
        <v>1379.6831999999999</v>
      </c>
      <c r="K120" s="326">
        <v>1402.7327999999998</v>
      </c>
      <c r="L120" s="373">
        <v>2782.4159999999997</v>
      </c>
      <c r="M120" s="253">
        <v>0.22081274931637518</v>
      </c>
      <c r="N120" s="373">
        <v>3396.8089267018709</v>
      </c>
      <c r="O120" s="374">
        <v>44470</v>
      </c>
      <c r="P120" s="376" t="s">
        <v>62</v>
      </c>
      <c r="Q120" s="292"/>
      <c r="R120" s="460"/>
      <c r="S120" s="464"/>
      <c r="T120" s="464"/>
      <c r="U120" s="464"/>
      <c r="V120" s="464"/>
      <c r="W120" s="464"/>
      <c r="X120" s="464"/>
      <c r="Y120" s="464"/>
      <c r="Z120" s="464"/>
      <c r="AA120" s="464"/>
      <c r="AB120" s="464"/>
      <c r="AC120" s="464"/>
      <c r="AD120" s="464"/>
      <c r="AE120" s="464"/>
      <c r="AF120" s="464"/>
      <c r="AG120" s="464"/>
      <c r="AH120" s="464"/>
      <c r="AI120" s="464"/>
      <c r="AJ120" s="464"/>
      <c r="AK120" s="464"/>
      <c r="AL120" s="464"/>
      <c r="AM120" s="464"/>
      <c r="AN120" s="464"/>
      <c r="AO120" s="464"/>
      <c r="AP120" s="464"/>
      <c r="AQ120" s="464"/>
      <c r="AR120" s="464"/>
      <c r="AS120" s="464"/>
      <c r="AT120" s="464"/>
      <c r="AU120" s="464"/>
      <c r="AV120" s="464"/>
      <c r="AW120" s="464"/>
      <c r="AX120" s="464"/>
      <c r="AY120" s="464"/>
      <c r="AZ120" s="464"/>
      <c r="BA120" s="464"/>
      <c r="BB120" s="464"/>
      <c r="BC120" s="464"/>
      <c r="BD120" s="464"/>
      <c r="BE120" s="464"/>
      <c r="BF120" s="464"/>
      <c r="BG120" s="464"/>
      <c r="BH120" s="464"/>
      <c r="BI120" s="464"/>
      <c r="BJ120" s="464"/>
      <c r="BK120" s="464"/>
      <c r="BL120" s="464"/>
      <c r="BM120" s="464"/>
      <c r="BN120" s="464"/>
      <c r="BO120" s="464"/>
      <c r="BP120" s="464"/>
      <c r="BQ120" s="464"/>
      <c r="BR120" s="464"/>
      <c r="BS120" s="464"/>
      <c r="BT120" s="464"/>
      <c r="BU120" s="464"/>
      <c r="BV120" s="464"/>
      <c r="BW120" s="464"/>
      <c r="BX120" s="464"/>
      <c r="BY120" s="464"/>
      <c r="BZ120" s="464"/>
      <c r="CA120" s="464"/>
      <c r="CB120" s="464"/>
      <c r="CC120" s="464"/>
      <c r="CD120" s="464"/>
      <c r="CE120" s="464"/>
      <c r="CF120" s="464"/>
      <c r="CG120" s="464"/>
      <c r="CH120" s="464"/>
      <c r="CI120" s="464"/>
      <c r="CJ120" s="464"/>
    </row>
    <row r="121" spans="2:88" s="317" customFormat="1" ht="31.2" x14ac:dyDescent="0.3">
      <c r="B121" s="257"/>
      <c r="C121" s="270">
        <v>88496</v>
      </c>
      <c r="D121" s="371" t="s">
        <v>186</v>
      </c>
      <c r="E121" s="372" t="s">
        <v>158</v>
      </c>
      <c r="F121" s="380">
        <v>50.92</v>
      </c>
      <c r="G121" s="326">
        <v>12.06</v>
      </c>
      <c r="H121" s="326">
        <v>18.350000000000001</v>
      </c>
      <c r="I121" s="373">
        <v>30.410000000000004</v>
      </c>
      <c r="J121" s="326">
        <v>614.09520000000009</v>
      </c>
      <c r="K121" s="326">
        <v>934.38200000000006</v>
      </c>
      <c r="L121" s="373">
        <v>1548.4772000000003</v>
      </c>
      <c r="M121" s="253">
        <v>0.22081274931637518</v>
      </c>
      <c r="N121" s="373">
        <v>1890.4007077857229</v>
      </c>
      <c r="O121" s="374">
        <v>44470</v>
      </c>
      <c r="P121" s="376" t="s">
        <v>62</v>
      </c>
      <c r="Q121" s="292"/>
      <c r="R121" s="460"/>
      <c r="S121" s="464"/>
      <c r="T121" s="464"/>
      <c r="U121" s="464"/>
      <c r="V121" s="464"/>
      <c r="W121" s="464"/>
      <c r="X121" s="464"/>
      <c r="Y121" s="464"/>
      <c r="Z121" s="464"/>
      <c r="AA121" s="464"/>
      <c r="AB121" s="464"/>
      <c r="AC121" s="464"/>
      <c r="AD121" s="464"/>
      <c r="AE121" s="464"/>
      <c r="AF121" s="464"/>
      <c r="AG121" s="464"/>
      <c r="AH121" s="464"/>
      <c r="AI121" s="464"/>
      <c r="AJ121" s="464"/>
      <c r="AK121" s="464"/>
      <c r="AL121" s="464"/>
      <c r="AM121" s="464"/>
      <c r="AN121" s="464"/>
      <c r="AO121" s="464"/>
      <c r="AP121" s="464"/>
      <c r="AQ121" s="464"/>
      <c r="AR121" s="464"/>
      <c r="AS121" s="464"/>
      <c r="AT121" s="464"/>
      <c r="AU121" s="464"/>
      <c r="AV121" s="464"/>
      <c r="AW121" s="464"/>
      <c r="AX121" s="464"/>
      <c r="AY121" s="464"/>
      <c r="AZ121" s="464"/>
      <c r="BA121" s="464"/>
      <c r="BB121" s="464"/>
      <c r="BC121" s="464"/>
      <c r="BD121" s="464"/>
      <c r="BE121" s="464"/>
      <c r="BF121" s="464"/>
      <c r="BG121" s="464"/>
      <c r="BH121" s="464"/>
      <c r="BI121" s="464"/>
      <c r="BJ121" s="464"/>
      <c r="BK121" s="464"/>
      <c r="BL121" s="464"/>
      <c r="BM121" s="464"/>
      <c r="BN121" s="464"/>
      <c r="BO121" s="464"/>
      <c r="BP121" s="464"/>
      <c r="BQ121" s="464"/>
      <c r="BR121" s="464"/>
      <c r="BS121" s="464"/>
      <c r="BT121" s="464"/>
      <c r="BU121" s="464"/>
      <c r="BV121" s="464"/>
      <c r="BW121" s="464"/>
      <c r="BX121" s="464"/>
      <c r="BY121" s="464"/>
      <c r="BZ121" s="464"/>
      <c r="CA121" s="464"/>
      <c r="CB121" s="464"/>
      <c r="CC121" s="464"/>
      <c r="CD121" s="464"/>
      <c r="CE121" s="464"/>
      <c r="CF121" s="464"/>
      <c r="CG121" s="464"/>
      <c r="CH121" s="464"/>
      <c r="CI121" s="464"/>
      <c r="CJ121" s="464"/>
    </row>
    <row r="122" spans="2:88" s="317" customFormat="1" ht="31.2" x14ac:dyDescent="0.3">
      <c r="B122" s="257"/>
      <c r="C122" s="270">
        <v>88489</v>
      </c>
      <c r="D122" s="371" t="s">
        <v>185</v>
      </c>
      <c r="E122" s="372" t="s">
        <v>158</v>
      </c>
      <c r="F122" s="380">
        <v>164.64</v>
      </c>
      <c r="G122" s="326">
        <v>9.19</v>
      </c>
      <c r="H122" s="326">
        <v>5.0999999999999996</v>
      </c>
      <c r="I122" s="373">
        <v>14.29</v>
      </c>
      <c r="J122" s="326">
        <v>1513.0415999999998</v>
      </c>
      <c r="K122" s="326">
        <v>839.66399999999987</v>
      </c>
      <c r="L122" s="373">
        <v>2352.7055999999998</v>
      </c>
      <c r="M122" s="253">
        <v>0.22081274931637518</v>
      </c>
      <c r="N122" s="373">
        <v>2872.2129918680316</v>
      </c>
      <c r="O122" s="374">
        <v>44470</v>
      </c>
      <c r="P122" s="376" t="s">
        <v>62</v>
      </c>
      <c r="Q122" s="292"/>
      <c r="R122" s="460"/>
      <c r="S122" s="464"/>
      <c r="T122" s="464"/>
      <c r="U122" s="464"/>
      <c r="V122" s="464"/>
      <c r="W122" s="464"/>
      <c r="X122" s="464"/>
      <c r="Y122" s="464"/>
      <c r="Z122" s="464"/>
      <c r="AA122" s="464"/>
      <c r="AB122" s="464"/>
      <c r="AC122" s="464"/>
      <c r="AD122" s="464"/>
      <c r="AE122" s="464"/>
      <c r="AF122" s="464"/>
      <c r="AG122" s="464"/>
      <c r="AH122" s="464"/>
      <c r="AI122" s="464"/>
      <c r="AJ122" s="464"/>
      <c r="AK122" s="464"/>
      <c r="AL122" s="464"/>
      <c r="AM122" s="464"/>
      <c r="AN122" s="464"/>
      <c r="AO122" s="464"/>
      <c r="AP122" s="464"/>
      <c r="AQ122" s="464"/>
      <c r="AR122" s="464"/>
      <c r="AS122" s="464"/>
      <c r="AT122" s="464"/>
      <c r="AU122" s="464"/>
      <c r="AV122" s="464"/>
      <c r="AW122" s="464"/>
      <c r="AX122" s="464"/>
      <c r="AY122" s="464"/>
      <c r="AZ122" s="464"/>
      <c r="BA122" s="464"/>
      <c r="BB122" s="464"/>
      <c r="BC122" s="464"/>
      <c r="BD122" s="464"/>
      <c r="BE122" s="464"/>
      <c r="BF122" s="464"/>
      <c r="BG122" s="464"/>
      <c r="BH122" s="464"/>
      <c r="BI122" s="464"/>
      <c r="BJ122" s="464"/>
      <c r="BK122" s="464"/>
      <c r="BL122" s="464"/>
      <c r="BM122" s="464"/>
      <c r="BN122" s="464"/>
      <c r="BO122" s="464"/>
      <c r="BP122" s="464"/>
      <c r="BQ122" s="464"/>
      <c r="BR122" s="464"/>
      <c r="BS122" s="464"/>
      <c r="BT122" s="464"/>
      <c r="BU122" s="464"/>
      <c r="BV122" s="464"/>
      <c r="BW122" s="464"/>
      <c r="BX122" s="464"/>
      <c r="BY122" s="464"/>
      <c r="BZ122" s="464"/>
      <c r="CA122" s="464"/>
      <c r="CB122" s="464"/>
      <c r="CC122" s="464"/>
      <c r="CD122" s="464"/>
      <c r="CE122" s="464"/>
      <c r="CF122" s="464"/>
      <c r="CG122" s="464"/>
      <c r="CH122" s="464"/>
      <c r="CI122" s="464"/>
      <c r="CJ122" s="464"/>
    </row>
    <row r="123" spans="2:88" s="317" customFormat="1" ht="31.2" x14ac:dyDescent="0.3">
      <c r="B123" s="257"/>
      <c r="C123" s="270">
        <v>88488</v>
      </c>
      <c r="D123" s="371" t="s">
        <v>184</v>
      </c>
      <c r="E123" s="372" t="s">
        <v>158</v>
      </c>
      <c r="F123" s="380">
        <v>50.92</v>
      </c>
      <c r="G123" s="326">
        <v>9.75</v>
      </c>
      <c r="H123" s="326">
        <v>6.65</v>
      </c>
      <c r="I123" s="373">
        <v>16.399999999999999</v>
      </c>
      <c r="J123" s="326">
        <v>496.47</v>
      </c>
      <c r="K123" s="326">
        <v>338.61800000000005</v>
      </c>
      <c r="L123" s="373">
        <v>835.08800000000008</v>
      </c>
      <c r="M123" s="253">
        <v>0.22081274931637518</v>
      </c>
      <c r="N123" s="373">
        <v>1019.4860772011132</v>
      </c>
      <c r="O123" s="374">
        <v>44470</v>
      </c>
      <c r="P123" s="376" t="s">
        <v>62</v>
      </c>
      <c r="Q123" s="292"/>
      <c r="R123" s="460"/>
      <c r="S123" s="464"/>
      <c r="T123" s="464"/>
      <c r="U123" s="464"/>
      <c r="V123" s="464"/>
      <c r="W123" s="464"/>
      <c r="X123" s="464"/>
      <c r="Y123" s="464"/>
      <c r="Z123" s="464"/>
      <c r="AA123" s="464"/>
      <c r="AB123" s="464"/>
      <c r="AC123" s="464"/>
      <c r="AD123" s="464"/>
      <c r="AE123" s="464"/>
      <c r="AF123" s="464"/>
      <c r="AG123" s="464"/>
      <c r="AH123" s="464"/>
      <c r="AI123" s="464"/>
      <c r="AJ123" s="464"/>
      <c r="AK123" s="464"/>
      <c r="AL123" s="464"/>
      <c r="AM123" s="464"/>
      <c r="AN123" s="464"/>
      <c r="AO123" s="464"/>
      <c r="AP123" s="464"/>
      <c r="AQ123" s="464"/>
      <c r="AR123" s="464"/>
      <c r="AS123" s="464"/>
      <c r="AT123" s="464"/>
      <c r="AU123" s="464"/>
      <c r="AV123" s="464"/>
      <c r="AW123" s="464"/>
      <c r="AX123" s="464"/>
      <c r="AY123" s="464"/>
      <c r="AZ123" s="464"/>
      <c r="BA123" s="464"/>
      <c r="BB123" s="464"/>
      <c r="BC123" s="464"/>
      <c r="BD123" s="464"/>
      <c r="BE123" s="464"/>
      <c r="BF123" s="464"/>
      <c r="BG123" s="464"/>
      <c r="BH123" s="464"/>
      <c r="BI123" s="464"/>
      <c r="BJ123" s="464"/>
      <c r="BK123" s="464"/>
      <c r="BL123" s="464"/>
      <c r="BM123" s="464"/>
      <c r="BN123" s="464"/>
      <c r="BO123" s="464"/>
      <c r="BP123" s="464"/>
      <c r="BQ123" s="464"/>
      <c r="BR123" s="464"/>
      <c r="BS123" s="464"/>
      <c r="BT123" s="464"/>
      <c r="BU123" s="464"/>
      <c r="BV123" s="464"/>
      <c r="BW123" s="464"/>
      <c r="BX123" s="464"/>
      <c r="BY123" s="464"/>
      <c r="BZ123" s="464"/>
      <c r="CA123" s="464"/>
      <c r="CB123" s="464"/>
      <c r="CC123" s="464"/>
      <c r="CD123" s="464"/>
      <c r="CE123" s="464"/>
      <c r="CF123" s="464"/>
      <c r="CG123" s="464"/>
      <c r="CH123" s="464"/>
      <c r="CI123" s="464"/>
      <c r="CJ123" s="464"/>
    </row>
    <row r="124" spans="2:88" s="315" customFormat="1" ht="46.8" x14ac:dyDescent="0.3">
      <c r="B124" s="281"/>
      <c r="C124" s="270">
        <v>102219</v>
      </c>
      <c r="D124" s="371" t="s">
        <v>188</v>
      </c>
      <c r="E124" s="372" t="s">
        <v>158</v>
      </c>
      <c r="F124" s="380">
        <v>10.08</v>
      </c>
      <c r="G124" s="326">
        <v>7.58</v>
      </c>
      <c r="H124" s="326">
        <v>8.24</v>
      </c>
      <c r="I124" s="373">
        <v>15.82</v>
      </c>
      <c r="J124" s="326">
        <v>76.406400000000005</v>
      </c>
      <c r="K124" s="326">
        <v>83.059200000000004</v>
      </c>
      <c r="L124" s="373">
        <v>159.46559999999999</v>
      </c>
      <c r="M124" s="253">
        <v>0.22081274931637518</v>
      </c>
      <c r="N124" s="373">
        <v>194.67763755738534</v>
      </c>
      <c r="O124" s="374">
        <v>44470</v>
      </c>
      <c r="P124" s="376" t="s">
        <v>62</v>
      </c>
      <c r="Q124" s="292"/>
      <c r="R124" s="460"/>
      <c r="S124" s="459"/>
      <c r="T124" s="459"/>
      <c r="U124" s="459"/>
      <c r="V124" s="459"/>
      <c r="W124" s="459"/>
      <c r="X124" s="459"/>
      <c r="Y124" s="459"/>
      <c r="Z124" s="459"/>
      <c r="AA124" s="459"/>
      <c r="AB124" s="459"/>
      <c r="AC124" s="459"/>
      <c r="AD124" s="459"/>
      <c r="AE124" s="459"/>
      <c r="AF124" s="459"/>
      <c r="AG124" s="459"/>
      <c r="AH124" s="459"/>
      <c r="AI124" s="459"/>
      <c r="AJ124" s="459"/>
      <c r="AK124" s="459"/>
      <c r="AL124" s="459"/>
      <c r="AM124" s="459"/>
      <c r="AN124" s="459"/>
      <c r="AO124" s="459"/>
      <c r="AP124" s="459"/>
      <c r="AQ124" s="459"/>
      <c r="AR124" s="459"/>
      <c r="AS124" s="459"/>
      <c r="AT124" s="459"/>
      <c r="AU124" s="459"/>
      <c r="AV124" s="459"/>
      <c r="AW124" s="459"/>
      <c r="AX124" s="459"/>
      <c r="AY124" s="459"/>
      <c r="AZ124" s="459"/>
      <c r="BA124" s="459"/>
      <c r="BB124" s="459"/>
      <c r="BC124" s="459"/>
      <c r="BD124" s="459"/>
      <c r="BE124" s="459"/>
      <c r="BF124" s="459"/>
      <c r="BG124" s="459"/>
      <c r="BH124" s="459"/>
      <c r="BI124" s="459"/>
      <c r="BJ124" s="459"/>
      <c r="BK124" s="459"/>
      <c r="BL124" s="459"/>
      <c r="BM124" s="459"/>
      <c r="BN124" s="459"/>
      <c r="BO124" s="459"/>
      <c r="BP124" s="459"/>
      <c r="BQ124" s="459"/>
      <c r="BR124" s="459"/>
      <c r="BS124" s="459"/>
      <c r="BT124" s="459"/>
      <c r="BU124" s="459"/>
      <c r="BV124" s="459"/>
      <c r="BW124" s="459"/>
      <c r="BX124" s="459"/>
      <c r="BY124" s="459"/>
      <c r="BZ124" s="459"/>
      <c r="CA124" s="459"/>
      <c r="CB124" s="459"/>
      <c r="CC124" s="459"/>
      <c r="CD124" s="459"/>
      <c r="CE124" s="459"/>
      <c r="CF124" s="459"/>
      <c r="CG124" s="459"/>
      <c r="CH124" s="459"/>
      <c r="CI124" s="459"/>
      <c r="CJ124" s="459"/>
    </row>
    <row r="125" spans="2:88" s="315" customFormat="1" x14ac:dyDescent="0.3">
      <c r="B125" s="281"/>
      <c r="C125" s="282"/>
      <c r="D125" s="286"/>
      <c r="E125" s="287"/>
      <c r="F125" s="288"/>
      <c r="G125" s="288"/>
      <c r="H125" s="288"/>
      <c r="I125" s="289"/>
      <c r="J125" s="326"/>
      <c r="K125" s="326"/>
      <c r="L125" s="326"/>
      <c r="M125" s="253"/>
      <c r="N125" s="252"/>
      <c r="O125" s="290"/>
      <c r="P125" s="291"/>
      <c r="Q125" s="292"/>
      <c r="R125" s="460"/>
      <c r="S125" s="459"/>
      <c r="T125" s="459"/>
      <c r="U125" s="459"/>
      <c r="V125" s="459"/>
      <c r="W125" s="459"/>
      <c r="X125" s="459"/>
      <c r="Y125" s="459"/>
      <c r="Z125" s="459"/>
      <c r="AA125" s="459"/>
      <c r="AB125" s="459"/>
      <c r="AC125" s="459"/>
      <c r="AD125" s="459"/>
      <c r="AE125" s="459"/>
      <c r="AF125" s="459"/>
      <c r="AG125" s="459"/>
      <c r="AH125" s="459"/>
      <c r="AI125" s="459"/>
      <c r="AJ125" s="459"/>
      <c r="AK125" s="459"/>
      <c r="AL125" s="459"/>
      <c r="AM125" s="459"/>
      <c r="AN125" s="459"/>
      <c r="AO125" s="459"/>
      <c r="AP125" s="459"/>
      <c r="AQ125" s="459"/>
      <c r="AR125" s="459"/>
      <c r="AS125" s="459"/>
      <c r="AT125" s="459"/>
      <c r="AU125" s="459"/>
      <c r="AV125" s="459"/>
      <c r="AW125" s="459"/>
      <c r="AX125" s="459"/>
      <c r="AY125" s="459"/>
      <c r="AZ125" s="459"/>
      <c r="BA125" s="459"/>
      <c r="BB125" s="459"/>
      <c r="BC125" s="459"/>
      <c r="BD125" s="459"/>
      <c r="BE125" s="459"/>
      <c r="BF125" s="459"/>
      <c r="BG125" s="459"/>
      <c r="BH125" s="459"/>
      <c r="BI125" s="459"/>
      <c r="BJ125" s="459"/>
      <c r="BK125" s="459"/>
      <c r="BL125" s="459"/>
      <c r="BM125" s="459"/>
      <c r="BN125" s="459"/>
      <c r="BO125" s="459"/>
      <c r="BP125" s="459"/>
      <c r="BQ125" s="459"/>
      <c r="BR125" s="459"/>
      <c r="BS125" s="459"/>
      <c r="BT125" s="459"/>
      <c r="BU125" s="459"/>
      <c r="BV125" s="459"/>
      <c r="BW125" s="459"/>
      <c r="BX125" s="459"/>
      <c r="BY125" s="459"/>
      <c r="BZ125" s="459"/>
      <c r="CA125" s="459"/>
      <c r="CB125" s="459"/>
      <c r="CC125" s="459"/>
      <c r="CD125" s="459"/>
      <c r="CE125" s="459"/>
      <c r="CF125" s="459"/>
      <c r="CG125" s="459"/>
      <c r="CH125" s="459"/>
      <c r="CI125" s="459"/>
      <c r="CJ125" s="459"/>
    </row>
    <row r="126" spans="2:88" s="315" customFormat="1" x14ac:dyDescent="0.3">
      <c r="B126" s="293" t="s">
        <v>122</v>
      </c>
      <c r="C126" s="294"/>
      <c r="D126" s="295" t="s">
        <v>73</v>
      </c>
      <c r="E126" s="295"/>
      <c r="F126" s="296"/>
      <c r="G126" s="296"/>
      <c r="H126" s="296"/>
      <c r="I126" s="294"/>
      <c r="J126" s="346">
        <v>982.88</v>
      </c>
      <c r="K126" s="346">
        <v>1326.9899999999998</v>
      </c>
      <c r="L126" s="346">
        <v>2309.87</v>
      </c>
      <c r="M126" s="297"/>
      <c r="N126" s="346">
        <v>2819.918745263416</v>
      </c>
      <c r="O126" s="294"/>
      <c r="P126" s="294"/>
      <c r="Q126" s="331"/>
      <c r="R126" s="460"/>
      <c r="S126" s="459"/>
      <c r="T126" s="459"/>
      <c r="U126" s="459"/>
      <c r="V126" s="459"/>
      <c r="W126" s="459"/>
      <c r="X126" s="459"/>
      <c r="Y126" s="459"/>
      <c r="Z126" s="459"/>
      <c r="AA126" s="459"/>
      <c r="AB126" s="459"/>
      <c r="AC126" s="459"/>
      <c r="AD126" s="459"/>
      <c r="AE126" s="459"/>
      <c r="AF126" s="459"/>
      <c r="AG126" s="459"/>
      <c r="AH126" s="459"/>
      <c r="AI126" s="459"/>
      <c r="AJ126" s="459"/>
      <c r="AK126" s="459"/>
      <c r="AL126" s="459"/>
      <c r="AM126" s="459"/>
      <c r="AN126" s="459"/>
      <c r="AO126" s="459"/>
      <c r="AP126" s="459"/>
      <c r="AQ126" s="459"/>
      <c r="AR126" s="459"/>
      <c r="AS126" s="459"/>
      <c r="AT126" s="459"/>
      <c r="AU126" s="459"/>
      <c r="AV126" s="459"/>
      <c r="AW126" s="459"/>
      <c r="AX126" s="459"/>
      <c r="AY126" s="459"/>
      <c r="AZ126" s="459"/>
      <c r="BA126" s="459"/>
      <c r="BB126" s="459"/>
      <c r="BC126" s="459"/>
      <c r="BD126" s="459"/>
      <c r="BE126" s="459"/>
      <c r="BF126" s="459"/>
      <c r="BG126" s="459"/>
      <c r="BH126" s="459"/>
      <c r="BI126" s="459"/>
      <c r="BJ126" s="459"/>
      <c r="BK126" s="459"/>
      <c r="BL126" s="459"/>
      <c r="BM126" s="459"/>
      <c r="BN126" s="459"/>
      <c r="BO126" s="459"/>
      <c r="BP126" s="459"/>
      <c r="BQ126" s="459"/>
      <c r="BR126" s="459"/>
      <c r="BS126" s="459"/>
      <c r="BT126" s="459"/>
      <c r="BU126" s="459"/>
      <c r="BV126" s="459"/>
      <c r="BW126" s="459"/>
      <c r="BX126" s="459"/>
      <c r="BY126" s="459"/>
      <c r="BZ126" s="459"/>
      <c r="CA126" s="459"/>
      <c r="CB126" s="459"/>
      <c r="CC126" s="459"/>
      <c r="CD126" s="459"/>
      <c r="CE126" s="459"/>
      <c r="CF126" s="459"/>
      <c r="CG126" s="459"/>
      <c r="CH126" s="459"/>
      <c r="CI126" s="459"/>
      <c r="CJ126" s="459"/>
    </row>
    <row r="127" spans="2:88" s="316" customFormat="1" x14ac:dyDescent="0.3">
      <c r="B127" s="281"/>
      <c r="C127" s="282"/>
      <c r="D127" s="283" t="s">
        <v>345</v>
      </c>
      <c r="E127" s="283"/>
      <c r="F127" s="284"/>
      <c r="G127" s="284"/>
      <c r="H127" s="284"/>
      <c r="I127" s="282"/>
      <c r="J127" s="345"/>
      <c r="K127" s="345"/>
      <c r="L127" s="345"/>
      <c r="M127" s="388"/>
      <c r="N127" s="285"/>
      <c r="O127" s="282"/>
      <c r="P127" s="282"/>
      <c r="Q127" s="330"/>
      <c r="R127" s="460"/>
      <c r="S127" s="459"/>
      <c r="T127" s="459"/>
      <c r="U127" s="459"/>
      <c r="V127" s="459"/>
      <c r="W127" s="459"/>
      <c r="X127" s="459"/>
      <c r="Y127" s="459"/>
      <c r="Z127" s="459"/>
      <c r="AA127" s="459"/>
      <c r="AB127" s="459"/>
      <c r="AC127" s="459"/>
      <c r="AD127" s="459"/>
      <c r="AE127" s="459"/>
      <c r="AF127" s="459"/>
      <c r="AG127" s="459"/>
      <c r="AH127" s="459"/>
      <c r="AI127" s="459"/>
      <c r="AJ127" s="459"/>
      <c r="AK127" s="459"/>
      <c r="AL127" s="459"/>
      <c r="AM127" s="459"/>
      <c r="AN127" s="459"/>
      <c r="AO127" s="459"/>
      <c r="AP127" s="459"/>
      <c r="AQ127" s="459"/>
      <c r="AR127" s="459"/>
      <c r="AS127" s="459"/>
      <c r="AT127" s="459"/>
      <c r="AU127" s="459"/>
      <c r="AV127" s="459"/>
      <c r="AW127" s="459"/>
      <c r="AX127" s="459"/>
      <c r="AY127" s="459"/>
      <c r="AZ127" s="459"/>
      <c r="BA127" s="459"/>
      <c r="BB127" s="459"/>
      <c r="BC127" s="459"/>
      <c r="BD127" s="459"/>
      <c r="BE127" s="459"/>
      <c r="BF127" s="459"/>
      <c r="BG127" s="459"/>
      <c r="BH127" s="459"/>
      <c r="BI127" s="459"/>
      <c r="BJ127" s="459"/>
      <c r="BK127" s="459"/>
      <c r="BL127" s="459"/>
      <c r="BM127" s="459"/>
      <c r="BN127" s="459"/>
      <c r="BO127" s="459"/>
      <c r="BP127" s="459"/>
      <c r="BQ127" s="459"/>
      <c r="BR127" s="459"/>
      <c r="BS127" s="459"/>
      <c r="BT127" s="459"/>
      <c r="BU127" s="459"/>
      <c r="BV127" s="459"/>
      <c r="BW127" s="459"/>
      <c r="BX127" s="459"/>
      <c r="BY127" s="459"/>
      <c r="BZ127" s="459"/>
      <c r="CA127" s="459"/>
      <c r="CB127" s="459"/>
      <c r="CC127" s="459"/>
      <c r="CD127" s="459"/>
      <c r="CE127" s="459"/>
      <c r="CF127" s="459"/>
      <c r="CG127" s="459"/>
      <c r="CH127" s="459"/>
      <c r="CI127" s="459"/>
      <c r="CJ127" s="459"/>
    </row>
    <row r="128" spans="2:88" s="315" customFormat="1" ht="46.8" x14ac:dyDescent="0.3">
      <c r="B128" s="281"/>
      <c r="C128" s="270">
        <v>89356</v>
      </c>
      <c r="D128" s="371" t="s">
        <v>167</v>
      </c>
      <c r="E128" s="372" t="s">
        <v>156</v>
      </c>
      <c r="F128" s="380">
        <v>12</v>
      </c>
      <c r="G128" s="326">
        <v>9.81</v>
      </c>
      <c r="H128" s="326">
        <v>13.7</v>
      </c>
      <c r="I128" s="373">
        <v>23.509999999999998</v>
      </c>
      <c r="J128" s="326">
        <v>117.72</v>
      </c>
      <c r="K128" s="326">
        <v>164.39999999999998</v>
      </c>
      <c r="L128" s="373">
        <v>282.12</v>
      </c>
      <c r="M128" s="253">
        <v>0.22081274931637518</v>
      </c>
      <c r="N128" s="373">
        <v>344.41569283713579</v>
      </c>
      <c r="O128" s="374">
        <v>44470</v>
      </c>
      <c r="P128" s="376" t="s">
        <v>62</v>
      </c>
      <c r="Q128" s="292"/>
      <c r="R128" s="460"/>
      <c r="S128" s="459"/>
      <c r="T128" s="459"/>
      <c r="U128" s="459"/>
      <c r="V128" s="459"/>
      <c r="W128" s="459"/>
      <c r="X128" s="459"/>
      <c r="Y128" s="459"/>
      <c r="Z128" s="459"/>
      <c r="AA128" s="459"/>
      <c r="AB128" s="459"/>
      <c r="AC128" s="459"/>
      <c r="AD128" s="459"/>
      <c r="AE128" s="459"/>
      <c r="AF128" s="459"/>
      <c r="AG128" s="459"/>
      <c r="AH128" s="459"/>
      <c r="AI128" s="459"/>
      <c r="AJ128" s="459"/>
      <c r="AK128" s="459"/>
      <c r="AL128" s="459"/>
      <c r="AM128" s="459"/>
      <c r="AN128" s="459"/>
      <c r="AO128" s="459"/>
      <c r="AP128" s="459"/>
      <c r="AQ128" s="459"/>
      <c r="AR128" s="459"/>
      <c r="AS128" s="459"/>
      <c r="AT128" s="459"/>
      <c r="AU128" s="459"/>
      <c r="AV128" s="459"/>
      <c r="AW128" s="459"/>
      <c r="AX128" s="459"/>
      <c r="AY128" s="459"/>
      <c r="AZ128" s="459"/>
      <c r="BA128" s="459"/>
      <c r="BB128" s="459"/>
      <c r="BC128" s="459"/>
      <c r="BD128" s="459"/>
      <c r="BE128" s="459"/>
      <c r="BF128" s="459"/>
      <c r="BG128" s="459"/>
      <c r="BH128" s="459"/>
      <c r="BI128" s="459"/>
      <c r="BJ128" s="459"/>
      <c r="BK128" s="459"/>
      <c r="BL128" s="459"/>
      <c r="BM128" s="459"/>
      <c r="BN128" s="459"/>
      <c r="BO128" s="459"/>
      <c r="BP128" s="459"/>
      <c r="BQ128" s="459"/>
      <c r="BR128" s="459"/>
      <c r="BS128" s="459"/>
      <c r="BT128" s="459"/>
      <c r="BU128" s="459"/>
      <c r="BV128" s="459"/>
      <c r="BW128" s="459"/>
      <c r="BX128" s="459"/>
      <c r="BY128" s="459"/>
      <c r="BZ128" s="459"/>
      <c r="CA128" s="459"/>
      <c r="CB128" s="459"/>
      <c r="CC128" s="459"/>
      <c r="CD128" s="459"/>
      <c r="CE128" s="459"/>
      <c r="CF128" s="459"/>
      <c r="CG128" s="459"/>
      <c r="CH128" s="459"/>
      <c r="CI128" s="459"/>
      <c r="CJ128" s="459"/>
    </row>
    <row r="129" spans="2:88" s="315" customFormat="1" ht="46.8" x14ac:dyDescent="0.3">
      <c r="B129" s="281"/>
      <c r="C129" s="270">
        <v>89362</v>
      </c>
      <c r="D129" s="371" t="s">
        <v>170</v>
      </c>
      <c r="E129" s="372" t="s">
        <v>157</v>
      </c>
      <c r="F129" s="380">
        <v>3</v>
      </c>
      <c r="G129" s="326">
        <v>4.01</v>
      </c>
      <c r="H129" s="326">
        <v>5.59</v>
      </c>
      <c r="I129" s="373">
        <v>9.6</v>
      </c>
      <c r="J129" s="326">
        <v>12.03</v>
      </c>
      <c r="K129" s="326">
        <v>16.77</v>
      </c>
      <c r="L129" s="373">
        <v>28.799999999999997</v>
      </c>
      <c r="M129" s="253">
        <v>0.22081274931637518</v>
      </c>
      <c r="N129" s="373">
        <v>35.159407180311604</v>
      </c>
      <c r="O129" s="374">
        <v>44470</v>
      </c>
      <c r="P129" s="376" t="s">
        <v>62</v>
      </c>
      <c r="Q129" s="292"/>
      <c r="R129" s="460"/>
      <c r="S129" s="459"/>
      <c r="T129" s="459"/>
      <c r="U129" s="459"/>
      <c r="V129" s="459"/>
      <c r="W129" s="459"/>
      <c r="X129" s="459"/>
      <c r="Y129" s="459"/>
      <c r="Z129" s="459"/>
      <c r="AA129" s="459"/>
      <c r="AB129" s="459"/>
      <c r="AC129" s="459"/>
      <c r="AD129" s="459"/>
      <c r="AE129" s="459"/>
      <c r="AF129" s="459"/>
      <c r="AG129" s="459"/>
      <c r="AH129" s="459"/>
      <c r="AI129" s="459"/>
      <c r="AJ129" s="459"/>
      <c r="AK129" s="459"/>
      <c r="AL129" s="459"/>
      <c r="AM129" s="459"/>
      <c r="AN129" s="459"/>
      <c r="AO129" s="459"/>
      <c r="AP129" s="459"/>
      <c r="AQ129" s="459"/>
      <c r="AR129" s="459"/>
      <c r="AS129" s="459"/>
      <c r="AT129" s="459"/>
      <c r="AU129" s="459"/>
      <c r="AV129" s="459"/>
      <c r="AW129" s="459"/>
      <c r="AX129" s="459"/>
      <c r="AY129" s="459"/>
      <c r="AZ129" s="459"/>
      <c r="BA129" s="459"/>
      <c r="BB129" s="459"/>
      <c r="BC129" s="459"/>
      <c r="BD129" s="459"/>
      <c r="BE129" s="459"/>
      <c r="BF129" s="459"/>
      <c r="BG129" s="459"/>
      <c r="BH129" s="459"/>
      <c r="BI129" s="459"/>
      <c r="BJ129" s="459"/>
      <c r="BK129" s="459"/>
      <c r="BL129" s="459"/>
      <c r="BM129" s="459"/>
      <c r="BN129" s="459"/>
      <c r="BO129" s="459"/>
      <c r="BP129" s="459"/>
      <c r="BQ129" s="459"/>
      <c r="BR129" s="459"/>
      <c r="BS129" s="459"/>
      <c r="BT129" s="459"/>
      <c r="BU129" s="459"/>
      <c r="BV129" s="459"/>
      <c r="BW129" s="459"/>
      <c r="BX129" s="459"/>
      <c r="BY129" s="459"/>
      <c r="BZ129" s="459"/>
      <c r="CA129" s="459"/>
      <c r="CB129" s="459"/>
      <c r="CC129" s="459"/>
      <c r="CD129" s="459"/>
      <c r="CE129" s="459"/>
      <c r="CF129" s="459"/>
      <c r="CG129" s="459"/>
      <c r="CH129" s="459"/>
      <c r="CI129" s="459"/>
      <c r="CJ129" s="459"/>
    </row>
    <row r="130" spans="2:88" s="315" customFormat="1" ht="46.8" x14ac:dyDescent="0.3">
      <c r="B130" s="281"/>
      <c r="C130" s="270">
        <v>89366</v>
      </c>
      <c r="D130" s="371" t="s">
        <v>171</v>
      </c>
      <c r="E130" s="372" t="s">
        <v>157</v>
      </c>
      <c r="F130" s="380">
        <v>2</v>
      </c>
      <c r="G130" s="326">
        <v>12.54</v>
      </c>
      <c r="H130" s="326">
        <v>5.56</v>
      </c>
      <c r="I130" s="373">
        <v>18.099999999999998</v>
      </c>
      <c r="J130" s="326">
        <v>25.08</v>
      </c>
      <c r="K130" s="326">
        <v>11.12</v>
      </c>
      <c r="L130" s="373">
        <v>36.199999999999996</v>
      </c>
      <c r="M130" s="253">
        <v>0.22081274931637518</v>
      </c>
      <c r="N130" s="373">
        <v>44.193421525252774</v>
      </c>
      <c r="O130" s="374">
        <v>44470</v>
      </c>
      <c r="P130" s="376" t="s">
        <v>62</v>
      </c>
      <c r="Q130" s="292"/>
      <c r="R130" s="460"/>
      <c r="S130" s="459"/>
      <c r="T130" s="459"/>
      <c r="U130" s="459"/>
      <c r="V130" s="459"/>
      <c r="W130" s="459"/>
      <c r="X130" s="459"/>
      <c r="Y130" s="459"/>
      <c r="Z130" s="459"/>
      <c r="AA130" s="459"/>
      <c r="AB130" s="459"/>
      <c r="AC130" s="459"/>
      <c r="AD130" s="459"/>
      <c r="AE130" s="459"/>
      <c r="AF130" s="459"/>
      <c r="AG130" s="459"/>
      <c r="AH130" s="459"/>
      <c r="AI130" s="459"/>
      <c r="AJ130" s="459"/>
      <c r="AK130" s="459"/>
      <c r="AL130" s="459"/>
      <c r="AM130" s="459"/>
      <c r="AN130" s="459"/>
      <c r="AO130" s="459"/>
      <c r="AP130" s="459"/>
      <c r="AQ130" s="459"/>
      <c r="AR130" s="459"/>
      <c r="AS130" s="459"/>
      <c r="AT130" s="459"/>
      <c r="AU130" s="459"/>
      <c r="AV130" s="459"/>
      <c r="AW130" s="459"/>
      <c r="AX130" s="459"/>
      <c r="AY130" s="459"/>
      <c r="AZ130" s="459"/>
      <c r="BA130" s="459"/>
      <c r="BB130" s="459"/>
      <c r="BC130" s="459"/>
      <c r="BD130" s="459"/>
      <c r="BE130" s="459"/>
      <c r="BF130" s="459"/>
      <c r="BG130" s="459"/>
      <c r="BH130" s="459"/>
      <c r="BI130" s="459"/>
      <c r="BJ130" s="459"/>
      <c r="BK130" s="459"/>
      <c r="BL130" s="459"/>
      <c r="BM130" s="459"/>
      <c r="BN130" s="459"/>
      <c r="BO130" s="459"/>
      <c r="BP130" s="459"/>
      <c r="BQ130" s="459"/>
      <c r="BR130" s="459"/>
      <c r="BS130" s="459"/>
      <c r="BT130" s="459"/>
      <c r="BU130" s="459"/>
      <c r="BV130" s="459"/>
      <c r="BW130" s="459"/>
      <c r="BX130" s="459"/>
      <c r="BY130" s="459"/>
      <c r="BZ130" s="459"/>
      <c r="CA130" s="459"/>
      <c r="CB130" s="459"/>
      <c r="CC130" s="459"/>
      <c r="CD130" s="459"/>
      <c r="CE130" s="459"/>
      <c r="CF130" s="459"/>
      <c r="CG130" s="459"/>
      <c r="CH130" s="459"/>
      <c r="CI130" s="459"/>
      <c r="CJ130" s="459"/>
    </row>
    <row r="131" spans="2:88" s="315" customFormat="1" ht="46.8" x14ac:dyDescent="0.3">
      <c r="B131" s="281"/>
      <c r="C131" s="270">
        <v>89395</v>
      </c>
      <c r="D131" s="371" t="s">
        <v>172</v>
      </c>
      <c r="E131" s="372" t="s">
        <v>157</v>
      </c>
      <c r="F131" s="380">
        <v>1</v>
      </c>
      <c r="G131" s="326">
        <v>5.98</v>
      </c>
      <c r="H131" s="326">
        <v>7.43</v>
      </c>
      <c r="I131" s="373">
        <v>13.41</v>
      </c>
      <c r="J131" s="326">
        <v>5.98</v>
      </c>
      <c r="K131" s="326">
        <v>7.43</v>
      </c>
      <c r="L131" s="373">
        <v>13.41</v>
      </c>
      <c r="M131" s="253">
        <v>0.22081274931637518</v>
      </c>
      <c r="N131" s="373">
        <v>16.371098968332593</v>
      </c>
      <c r="O131" s="374">
        <v>44470</v>
      </c>
      <c r="P131" s="376" t="s">
        <v>62</v>
      </c>
      <c r="Q131" s="292"/>
      <c r="R131" s="460"/>
      <c r="S131" s="459"/>
      <c r="T131" s="459"/>
      <c r="U131" s="459"/>
      <c r="V131" s="459"/>
      <c r="W131" s="459"/>
      <c r="X131" s="459"/>
      <c r="Y131" s="459"/>
      <c r="Z131" s="459"/>
      <c r="AA131" s="459"/>
      <c r="AB131" s="459"/>
      <c r="AC131" s="459"/>
      <c r="AD131" s="459"/>
      <c r="AE131" s="459"/>
      <c r="AF131" s="459"/>
      <c r="AG131" s="459"/>
      <c r="AH131" s="459"/>
      <c r="AI131" s="459"/>
      <c r="AJ131" s="459"/>
      <c r="AK131" s="459"/>
      <c r="AL131" s="459"/>
      <c r="AM131" s="459"/>
      <c r="AN131" s="459"/>
      <c r="AO131" s="459"/>
      <c r="AP131" s="459"/>
      <c r="AQ131" s="459"/>
      <c r="AR131" s="459"/>
      <c r="AS131" s="459"/>
      <c r="AT131" s="459"/>
      <c r="AU131" s="459"/>
      <c r="AV131" s="459"/>
      <c r="AW131" s="459"/>
      <c r="AX131" s="459"/>
      <c r="AY131" s="459"/>
      <c r="AZ131" s="459"/>
      <c r="BA131" s="459"/>
      <c r="BB131" s="459"/>
      <c r="BC131" s="459"/>
      <c r="BD131" s="459"/>
      <c r="BE131" s="459"/>
      <c r="BF131" s="459"/>
      <c r="BG131" s="459"/>
      <c r="BH131" s="459"/>
      <c r="BI131" s="459"/>
      <c r="BJ131" s="459"/>
      <c r="BK131" s="459"/>
      <c r="BL131" s="459"/>
      <c r="BM131" s="459"/>
      <c r="BN131" s="459"/>
      <c r="BO131" s="459"/>
      <c r="BP131" s="459"/>
      <c r="BQ131" s="459"/>
      <c r="BR131" s="459"/>
      <c r="BS131" s="459"/>
      <c r="BT131" s="459"/>
      <c r="BU131" s="459"/>
      <c r="BV131" s="459"/>
      <c r="BW131" s="459"/>
      <c r="BX131" s="459"/>
      <c r="BY131" s="459"/>
      <c r="BZ131" s="459"/>
      <c r="CA131" s="459"/>
      <c r="CB131" s="459"/>
      <c r="CC131" s="459"/>
      <c r="CD131" s="459"/>
      <c r="CE131" s="459"/>
      <c r="CF131" s="459"/>
      <c r="CG131" s="459"/>
      <c r="CH131" s="459"/>
      <c r="CI131" s="459"/>
      <c r="CJ131" s="459"/>
    </row>
    <row r="132" spans="2:88" s="315" customFormat="1" ht="46.8" x14ac:dyDescent="0.3">
      <c r="B132" s="281"/>
      <c r="C132" s="270">
        <v>89987</v>
      </c>
      <c r="D132" s="371" t="s">
        <v>178</v>
      </c>
      <c r="E132" s="372" t="s">
        <v>157</v>
      </c>
      <c r="F132" s="380">
        <v>1</v>
      </c>
      <c r="G132" s="326">
        <v>82.85</v>
      </c>
      <c r="H132" s="326">
        <v>8.16</v>
      </c>
      <c r="I132" s="373">
        <v>91.009999999999991</v>
      </c>
      <c r="J132" s="326">
        <v>82.85</v>
      </c>
      <c r="K132" s="326">
        <v>8.16</v>
      </c>
      <c r="L132" s="373">
        <v>91.009999999999991</v>
      </c>
      <c r="M132" s="253">
        <v>0.22081274931637518</v>
      </c>
      <c r="N132" s="373">
        <v>111.1061683152833</v>
      </c>
      <c r="O132" s="374">
        <v>44470</v>
      </c>
      <c r="P132" s="376" t="s">
        <v>62</v>
      </c>
      <c r="Q132" s="292"/>
      <c r="R132" s="460"/>
      <c r="S132" s="459"/>
      <c r="T132" s="459"/>
      <c r="U132" s="459"/>
      <c r="V132" s="459"/>
      <c r="W132" s="459"/>
      <c r="X132" s="459"/>
      <c r="Y132" s="459"/>
      <c r="Z132" s="459"/>
      <c r="AA132" s="459"/>
      <c r="AB132" s="459"/>
      <c r="AC132" s="459"/>
      <c r="AD132" s="459"/>
      <c r="AE132" s="459"/>
      <c r="AF132" s="459"/>
      <c r="AG132" s="459"/>
      <c r="AH132" s="459"/>
      <c r="AI132" s="459"/>
      <c r="AJ132" s="459"/>
      <c r="AK132" s="459"/>
      <c r="AL132" s="459"/>
      <c r="AM132" s="459"/>
      <c r="AN132" s="459"/>
      <c r="AO132" s="459"/>
      <c r="AP132" s="459"/>
      <c r="AQ132" s="459"/>
      <c r="AR132" s="459"/>
      <c r="AS132" s="459"/>
      <c r="AT132" s="459"/>
      <c r="AU132" s="459"/>
      <c r="AV132" s="459"/>
      <c r="AW132" s="459"/>
      <c r="AX132" s="459"/>
      <c r="AY132" s="459"/>
      <c r="AZ132" s="459"/>
      <c r="BA132" s="459"/>
      <c r="BB132" s="459"/>
      <c r="BC132" s="459"/>
      <c r="BD132" s="459"/>
      <c r="BE132" s="459"/>
      <c r="BF132" s="459"/>
      <c r="BG132" s="459"/>
      <c r="BH132" s="459"/>
      <c r="BI132" s="459"/>
      <c r="BJ132" s="459"/>
      <c r="BK132" s="459"/>
      <c r="BL132" s="459"/>
      <c r="BM132" s="459"/>
      <c r="BN132" s="459"/>
      <c r="BO132" s="459"/>
      <c r="BP132" s="459"/>
      <c r="BQ132" s="459"/>
      <c r="BR132" s="459"/>
      <c r="BS132" s="459"/>
      <c r="BT132" s="459"/>
      <c r="BU132" s="459"/>
      <c r="BV132" s="459"/>
      <c r="BW132" s="459"/>
      <c r="BX132" s="459"/>
      <c r="BY132" s="459"/>
      <c r="BZ132" s="459"/>
      <c r="CA132" s="459"/>
      <c r="CB132" s="459"/>
      <c r="CC132" s="459"/>
      <c r="CD132" s="459"/>
      <c r="CE132" s="459"/>
      <c r="CF132" s="459"/>
      <c r="CG132" s="459"/>
      <c r="CH132" s="459"/>
      <c r="CI132" s="459"/>
      <c r="CJ132" s="459"/>
    </row>
    <row r="133" spans="2:88" s="315" customFormat="1" ht="78" x14ac:dyDescent="0.3">
      <c r="B133" s="281"/>
      <c r="C133" s="270">
        <v>91170</v>
      </c>
      <c r="D133" s="371" t="s">
        <v>180</v>
      </c>
      <c r="E133" s="372" t="s">
        <v>156</v>
      </c>
      <c r="F133" s="380">
        <v>6</v>
      </c>
      <c r="G133" s="326">
        <v>1.46</v>
      </c>
      <c r="H133" s="326">
        <v>1.68</v>
      </c>
      <c r="I133" s="373">
        <v>3.1399999999999997</v>
      </c>
      <c r="J133" s="326">
        <v>8.76</v>
      </c>
      <c r="K133" s="326">
        <v>10.08</v>
      </c>
      <c r="L133" s="373">
        <v>18.84</v>
      </c>
      <c r="M133" s="253">
        <v>0.22081274931637518</v>
      </c>
      <c r="N133" s="373">
        <v>23.000112197120508</v>
      </c>
      <c r="O133" s="374">
        <v>44470</v>
      </c>
      <c r="P133" s="376" t="s">
        <v>62</v>
      </c>
      <c r="Q133" s="292"/>
      <c r="R133" s="460"/>
      <c r="S133" s="459"/>
      <c r="T133" s="459"/>
      <c r="U133" s="459"/>
      <c r="V133" s="459"/>
      <c r="W133" s="459"/>
      <c r="X133" s="459"/>
      <c r="Y133" s="459"/>
      <c r="Z133" s="459"/>
      <c r="AA133" s="459"/>
      <c r="AB133" s="459"/>
      <c r="AC133" s="459"/>
      <c r="AD133" s="459"/>
      <c r="AE133" s="459"/>
      <c r="AF133" s="459"/>
      <c r="AG133" s="459"/>
      <c r="AH133" s="459"/>
      <c r="AI133" s="459"/>
      <c r="AJ133" s="459"/>
      <c r="AK133" s="459"/>
      <c r="AL133" s="459"/>
      <c r="AM133" s="459"/>
      <c r="AN133" s="459"/>
      <c r="AO133" s="459"/>
      <c r="AP133" s="459"/>
      <c r="AQ133" s="459"/>
      <c r="AR133" s="459"/>
      <c r="AS133" s="459"/>
      <c r="AT133" s="459"/>
      <c r="AU133" s="459"/>
      <c r="AV133" s="459"/>
      <c r="AW133" s="459"/>
      <c r="AX133" s="459"/>
      <c r="AY133" s="459"/>
      <c r="AZ133" s="459"/>
      <c r="BA133" s="459"/>
      <c r="BB133" s="459"/>
      <c r="BC133" s="459"/>
      <c r="BD133" s="459"/>
      <c r="BE133" s="459"/>
      <c r="BF133" s="459"/>
      <c r="BG133" s="459"/>
      <c r="BH133" s="459"/>
      <c r="BI133" s="459"/>
      <c r="BJ133" s="459"/>
      <c r="BK133" s="459"/>
      <c r="BL133" s="459"/>
      <c r="BM133" s="459"/>
      <c r="BN133" s="459"/>
      <c r="BO133" s="459"/>
      <c r="BP133" s="459"/>
      <c r="BQ133" s="459"/>
      <c r="BR133" s="459"/>
      <c r="BS133" s="459"/>
      <c r="BT133" s="459"/>
      <c r="BU133" s="459"/>
      <c r="BV133" s="459"/>
      <c r="BW133" s="459"/>
      <c r="BX133" s="459"/>
      <c r="BY133" s="459"/>
      <c r="BZ133" s="459"/>
      <c r="CA133" s="459"/>
      <c r="CB133" s="459"/>
      <c r="CC133" s="459"/>
      <c r="CD133" s="459"/>
      <c r="CE133" s="459"/>
      <c r="CF133" s="459"/>
      <c r="CG133" s="459"/>
      <c r="CH133" s="459"/>
      <c r="CI133" s="459"/>
      <c r="CJ133" s="459"/>
    </row>
    <row r="134" spans="2:88" s="315" customFormat="1" ht="46.8" x14ac:dyDescent="0.3">
      <c r="B134" s="281"/>
      <c r="C134" s="270" t="s">
        <v>338</v>
      </c>
      <c r="D134" s="371" t="s">
        <v>353</v>
      </c>
      <c r="E134" s="372" t="s">
        <v>207</v>
      </c>
      <c r="F134" s="380">
        <v>1</v>
      </c>
      <c r="G134" s="326">
        <v>75.12</v>
      </c>
      <c r="H134" s="326">
        <v>235.16</v>
      </c>
      <c r="I134" s="373">
        <v>310.27999999999997</v>
      </c>
      <c r="J134" s="326">
        <v>75.12</v>
      </c>
      <c r="K134" s="326">
        <v>235.16</v>
      </c>
      <c r="L134" s="373">
        <v>310.27999999999997</v>
      </c>
      <c r="M134" s="253">
        <v>0.22081274931637518</v>
      </c>
      <c r="N134" s="373">
        <v>378.79377985788483</v>
      </c>
      <c r="O134" s="374">
        <v>44470</v>
      </c>
      <c r="P134" s="376" t="s">
        <v>62</v>
      </c>
      <c r="Q134" s="292"/>
      <c r="R134" s="460"/>
      <c r="S134" s="459"/>
      <c r="T134" s="459"/>
      <c r="U134" s="459"/>
      <c r="V134" s="459"/>
      <c r="W134" s="459"/>
      <c r="X134" s="459"/>
      <c r="Y134" s="459"/>
      <c r="Z134" s="459"/>
      <c r="AA134" s="459"/>
      <c r="AB134" s="459"/>
      <c r="AC134" s="459"/>
      <c r="AD134" s="459"/>
      <c r="AE134" s="459"/>
      <c r="AF134" s="459"/>
      <c r="AG134" s="459"/>
      <c r="AH134" s="459"/>
      <c r="AI134" s="459"/>
      <c r="AJ134" s="459"/>
      <c r="AK134" s="459"/>
      <c r="AL134" s="459"/>
      <c r="AM134" s="459"/>
      <c r="AN134" s="459"/>
      <c r="AO134" s="459"/>
      <c r="AP134" s="459"/>
      <c r="AQ134" s="459"/>
      <c r="AR134" s="459"/>
      <c r="AS134" s="459"/>
      <c r="AT134" s="459"/>
      <c r="AU134" s="459"/>
      <c r="AV134" s="459"/>
      <c r="AW134" s="459"/>
      <c r="AX134" s="459"/>
      <c r="AY134" s="459"/>
      <c r="AZ134" s="459"/>
      <c r="BA134" s="459"/>
      <c r="BB134" s="459"/>
      <c r="BC134" s="459"/>
      <c r="BD134" s="459"/>
      <c r="BE134" s="459"/>
      <c r="BF134" s="459"/>
      <c r="BG134" s="459"/>
      <c r="BH134" s="459"/>
      <c r="BI134" s="459"/>
      <c r="BJ134" s="459"/>
      <c r="BK134" s="459"/>
      <c r="BL134" s="459"/>
      <c r="BM134" s="459"/>
      <c r="BN134" s="459"/>
      <c r="BO134" s="459"/>
      <c r="BP134" s="459"/>
      <c r="BQ134" s="459"/>
      <c r="BR134" s="459"/>
      <c r="BS134" s="459"/>
      <c r="BT134" s="459"/>
      <c r="BU134" s="459"/>
      <c r="BV134" s="459"/>
      <c r="BW134" s="459"/>
      <c r="BX134" s="459"/>
      <c r="BY134" s="459"/>
      <c r="BZ134" s="459"/>
      <c r="CA134" s="459"/>
      <c r="CB134" s="459"/>
      <c r="CC134" s="459"/>
      <c r="CD134" s="459"/>
      <c r="CE134" s="459"/>
      <c r="CF134" s="459"/>
      <c r="CG134" s="459"/>
      <c r="CH134" s="459"/>
      <c r="CI134" s="459"/>
      <c r="CJ134" s="459"/>
    </row>
    <row r="135" spans="2:88" s="316" customFormat="1" x14ac:dyDescent="0.3">
      <c r="B135" s="281"/>
      <c r="C135" s="282"/>
      <c r="D135" s="283" t="s">
        <v>346</v>
      </c>
      <c r="E135" s="283"/>
      <c r="F135" s="284"/>
      <c r="G135" s="284"/>
      <c r="H135" s="284"/>
      <c r="I135" s="282"/>
      <c r="J135" s="345"/>
      <c r="K135" s="345"/>
      <c r="L135" s="345"/>
      <c r="M135" s="388"/>
      <c r="N135" s="285"/>
      <c r="O135" s="282"/>
      <c r="P135" s="282"/>
      <c r="Q135" s="330"/>
      <c r="R135" s="460"/>
      <c r="S135" s="459"/>
      <c r="T135" s="459"/>
      <c r="U135" s="459"/>
      <c r="V135" s="459"/>
      <c r="W135" s="459"/>
      <c r="X135" s="459"/>
      <c r="Y135" s="459"/>
      <c r="Z135" s="459"/>
      <c r="AA135" s="459"/>
      <c r="AB135" s="459"/>
      <c r="AC135" s="459"/>
      <c r="AD135" s="459"/>
      <c r="AE135" s="459"/>
      <c r="AF135" s="459"/>
      <c r="AG135" s="459"/>
      <c r="AH135" s="459"/>
      <c r="AI135" s="459"/>
      <c r="AJ135" s="459"/>
      <c r="AK135" s="459"/>
      <c r="AL135" s="459"/>
      <c r="AM135" s="459"/>
      <c r="AN135" s="459"/>
      <c r="AO135" s="459"/>
      <c r="AP135" s="459"/>
      <c r="AQ135" s="459"/>
      <c r="AR135" s="459"/>
      <c r="AS135" s="459"/>
      <c r="AT135" s="459"/>
      <c r="AU135" s="459"/>
      <c r="AV135" s="459"/>
      <c r="AW135" s="459"/>
      <c r="AX135" s="459"/>
      <c r="AY135" s="459"/>
      <c r="AZ135" s="459"/>
      <c r="BA135" s="459"/>
      <c r="BB135" s="459"/>
      <c r="BC135" s="459"/>
      <c r="BD135" s="459"/>
      <c r="BE135" s="459"/>
      <c r="BF135" s="459"/>
      <c r="BG135" s="459"/>
      <c r="BH135" s="459"/>
      <c r="BI135" s="459"/>
      <c r="BJ135" s="459"/>
      <c r="BK135" s="459"/>
      <c r="BL135" s="459"/>
      <c r="BM135" s="459"/>
      <c r="BN135" s="459"/>
      <c r="BO135" s="459"/>
      <c r="BP135" s="459"/>
      <c r="BQ135" s="459"/>
      <c r="BR135" s="459"/>
      <c r="BS135" s="459"/>
      <c r="BT135" s="459"/>
      <c r="BU135" s="459"/>
      <c r="BV135" s="459"/>
      <c r="BW135" s="459"/>
      <c r="BX135" s="459"/>
      <c r="BY135" s="459"/>
      <c r="BZ135" s="459"/>
      <c r="CA135" s="459"/>
      <c r="CB135" s="459"/>
      <c r="CC135" s="459"/>
      <c r="CD135" s="459"/>
      <c r="CE135" s="459"/>
      <c r="CF135" s="459"/>
      <c r="CG135" s="459"/>
      <c r="CH135" s="459"/>
      <c r="CI135" s="459"/>
      <c r="CJ135" s="459"/>
    </row>
    <row r="136" spans="2:88" s="315" customFormat="1" ht="46.8" x14ac:dyDescent="0.3">
      <c r="B136" s="298"/>
      <c r="C136" s="270">
        <v>89712</v>
      </c>
      <c r="D136" s="371" t="s">
        <v>168</v>
      </c>
      <c r="E136" s="372" t="s">
        <v>156</v>
      </c>
      <c r="F136" s="380">
        <v>18</v>
      </c>
      <c r="G136" s="326">
        <v>18.5</v>
      </c>
      <c r="H136" s="326">
        <v>14.08</v>
      </c>
      <c r="I136" s="373">
        <v>32.58</v>
      </c>
      <c r="J136" s="326">
        <v>333</v>
      </c>
      <c r="K136" s="326">
        <v>253.44</v>
      </c>
      <c r="L136" s="373">
        <v>586.44000000000005</v>
      </c>
      <c r="M136" s="253">
        <v>0.22081274931637518</v>
      </c>
      <c r="N136" s="373">
        <v>715.9334287090951</v>
      </c>
      <c r="O136" s="374">
        <v>44470</v>
      </c>
      <c r="P136" s="376" t="s">
        <v>62</v>
      </c>
      <c r="Q136" s="292"/>
      <c r="R136" s="460"/>
      <c r="S136" s="459"/>
      <c r="T136" s="459"/>
      <c r="U136" s="459"/>
      <c r="V136" s="459"/>
      <c r="W136" s="459"/>
      <c r="X136" s="459"/>
      <c r="Y136" s="459"/>
      <c r="Z136" s="459"/>
      <c r="AA136" s="459"/>
      <c r="AB136" s="459"/>
      <c r="AC136" s="459"/>
      <c r="AD136" s="459"/>
      <c r="AE136" s="459"/>
      <c r="AF136" s="459"/>
      <c r="AG136" s="459"/>
      <c r="AH136" s="459"/>
      <c r="AI136" s="459"/>
      <c r="AJ136" s="459"/>
      <c r="AK136" s="459"/>
      <c r="AL136" s="459"/>
      <c r="AM136" s="459"/>
      <c r="AN136" s="459"/>
      <c r="AO136" s="459"/>
      <c r="AP136" s="459"/>
      <c r="AQ136" s="459"/>
      <c r="AR136" s="459"/>
      <c r="AS136" s="459"/>
      <c r="AT136" s="459"/>
      <c r="AU136" s="459"/>
      <c r="AV136" s="459"/>
      <c r="AW136" s="459"/>
      <c r="AX136" s="459"/>
      <c r="AY136" s="459"/>
      <c r="AZ136" s="459"/>
      <c r="BA136" s="459"/>
      <c r="BB136" s="459"/>
      <c r="BC136" s="459"/>
      <c r="BD136" s="459"/>
      <c r="BE136" s="459"/>
      <c r="BF136" s="459"/>
      <c r="BG136" s="459"/>
      <c r="BH136" s="459"/>
      <c r="BI136" s="459"/>
      <c r="BJ136" s="459"/>
      <c r="BK136" s="459"/>
      <c r="BL136" s="459"/>
      <c r="BM136" s="459"/>
      <c r="BN136" s="459"/>
      <c r="BO136" s="459"/>
      <c r="BP136" s="459"/>
      <c r="BQ136" s="459"/>
      <c r="BR136" s="459"/>
      <c r="BS136" s="459"/>
      <c r="BT136" s="459"/>
      <c r="BU136" s="459"/>
      <c r="BV136" s="459"/>
      <c r="BW136" s="459"/>
      <c r="BX136" s="459"/>
      <c r="BY136" s="459"/>
      <c r="BZ136" s="459"/>
      <c r="CA136" s="459"/>
      <c r="CB136" s="459"/>
      <c r="CC136" s="459"/>
      <c r="CD136" s="459"/>
      <c r="CE136" s="459"/>
      <c r="CF136" s="459"/>
      <c r="CG136" s="459"/>
      <c r="CH136" s="459"/>
      <c r="CI136" s="459"/>
      <c r="CJ136" s="459"/>
    </row>
    <row r="137" spans="2:88" s="315" customFormat="1" ht="62.4" x14ac:dyDescent="0.3">
      <c r="B137" s="298"/>
      <c r="C137" s="270">
        <v>89785</v>
      </c>
      <c r="D137" s="371" t="s">
        <v>174</v>
      </c>
      <c r="E137" s="372" t="s">
        <v>157</v>
      </c>
      <c r="F137" s="380">
        <v>1</v>
      </c>
      <c r="G137" s="326">
        <v>17.11</v>
      </c>
      <c r="H137" s="326">
        <v>6.29</v>
      </c>
      <c r="I137" s="373">
        <v>23.4</v>
      </c>
      <c r="J137" s="326">
        <v>17.11</v>
      </c>
      <c r="K137" s="326">
        <v>6.29</v>
      </c>
      <c r="L137" s="373">
        <v>23.4</v>
      </c>
      <c r="M137" s="253">
        <v>0.22081274931637518</v>
      </c>
      <c r="N137" s="373">
        <v>28.567018334003176</v>
      </c>
      <c r="O137" s="374">
        <v>44470</v>
      </c>
      <c r="P137" s="376" t="s">
        <v>62</v>
      </c>
      <c r="Q137" s="292"/>
      <c r="R137" s="460"/>
      <c r="S137" s="459"/>
      <c r="T137" s="459"/>
      <c r="U137" s="459"/>
      <c r="V137" s="459"/>
      <c r="W137" s="459"/>
      <c r="X137" s="459"/>
      <c r="Y137" s="459"/>
      <c r="Z137" s="459"/>
      <c r="AA137" s="459"/>
      <c r="AB137" s="459"/>
      <c r="AC137" s="459"/>
      <c r="AD137" s="459"/>
      <c r="AE137" s="459"/>
      <c r="AF137" s="459"/>
      <c r="AG137" s="459"/>
      <c r="AH137" s="459"/>
      <c r="AI137" s="459"/>
      <c r="AJ137" s="459"/>
      <c r="AK137" s="459"/>
      <c r="AL137" s="459"/>
      <c r="AM137" s="459"/>
      <c r="AN137" s="459"/>
      <c r="AO137" s="459"/>
      <c r="AP137" s="459"/>
      <c r="AQ137" s="459"/>
      <c r="AR137" s="459"/>
      <c r="AS137" s="459"/>
      <c r="AT137" s="459"/>
      <c r="AU137" s="459"/>
      <c r="AV137" s="459"/>
      <c r="AW137" s="459"/>
      <c r="AX137" s="459"/>
      <c r="AY137" s="459"/>
      <c r="AZ137" s="459"/>
      <c r="BA137" s="459"/>
      <c r="BB137" s="459"/>
      <c r="BC137" s="459"/>
      <c r="BD137" s="459"/>
      <c r="BE137" s="459"/>
      <c r="BF137" s="459"/>
      <c r="BG137" s="459"/>
      <c r="BH137" s="459"/>
      <c r="BI137" s="459"/>
      <c r="BJ137" s="459"/>
      <c r="BK137" s="459"/>
      <c r="BL137" s="459"/>
      <c r="BM137" s="459"/>
      <c r="BN137" s="459"/>
      <c r="BO137" s="459"/>
      <c r="BP137" s="459"/>
      <c r="BQ137" s="459"/>
      <c r="BR137" s="459"/>
      <c r="BS137" s="459"/>
      <c r="BT137" s="459"/>
      <c r="BU137" s="459"/>
      <c r="BV137" s="459"/>
      <c r="BW137" s="459"/>
      <c r="BX137" s="459"/>
      <c r="BY137" s="459"/>
      <c r="BZ137" s="459"/>
      <c r="CA137" s="459"/>
      <c r="CB137" s="459"/>
      <c r="CC137" s="459"/>
      <c r="CD137" s="459"/>
      <c r="CE137" s="459"/>
      <c r="CF137" s="459"/>
      <c r="CG137" s="459"/>
      <c r="CH137" s="459"/>
      <c r="CI137" s="459"/>
      <c r="CJ137" s="459"/>
    </row>
    <row r="138" spans="2:88" s="315" customFormat="1" ht="62.4" x14ac:dyDescent="0.3">
      <c r="B138" s="298"/>
      <c r="C138" s="270">
        <v>89802</v>
      </c>
      <c r="D138" s="371" t="s">
        <v>176</v>
      </c>
      <c r="E138" s="372" t="s">
        <v>157</v>
      </c>
      <c r="F138" s="380">
        <v>3</v>
      </c>
      <c r="G138" s="326">
        <v>6.44</v>
      </c>
      <c r="H138" s="326">
        <v>1.47</v>
      </c>
      <c r="I138" s="373">
        <v>7.91</v>
      </c>
      <c r="J138" s="326">
        <v>19.32</v>
      </c>
      <c r="K138" s="326">
        <v>4.41</v>
      </c>
      <c r="L138" s="373">
        <v>23.73</v>
      </c>
      <c r="M138" s="253">
        <v>0.22081274931637518</v>
      </c>
      <c r="N138" s="373">
        <v>28.969886541277585</v>
      </c>
      <c r="O138" s="374">
        <v>44470</v>
      </c>
      <c r="P138" s="376" t="s">
        <v>62</v>
      </c>
      <c r="Q138" s="292"/>
      <c r="R138" s="460"/>
      <c r="S138" s="459"/>
      <c r="T138" s="459"/>
      <c r="U138" s="459"/>
      <c r="V138" s="459"/>
      <c r="W138" s="459"/>
      <c r="X138" s="459"/>
      <c r="Y138" s="459"/>
      <c r="Z138" s="459"/>
      <c r="AA138" s="459"/>
      <c r="AB138" s="459"/>
      <c r="AC138" s="459"/>
      <c r="AD138" s="459"/>
      <c r="AE138" s="459"/>
      <c r="AF138" s="459"/>
      <c r="AG138" s="459"/>
      <c r="AH138" s="459"/>
      <c r="AI138" s="459"/>
      <c r="AJ138" s="459"/>
      <c r="AK138" s="459"/>
      <c r="AL138" s="459"/>
      <c r="AM138" s="459"/>
      <c r="AN138" s="459"/>
      <c r="AO138" s="459"/>
      <c r="AP138" s="459"/>
      <c r="AQ138" s="459"/>
      <c r="AR138" s="459"/>
      <c r="AS138" s="459"/>
      <c r="AT138" s="459"/>
      <c r="AU138" s="459"/>
      <c r="AV138" s="459"/>
      <c r="AW138" s="459"/>
      <c r="AX138" s="459"/>
      <c r="AY138" s="459"/>
      <c r="AZ138" s="459"/>
      <c r="BA138" s="459"/>
      <c r="BB138" s="459"/>
      <c r="BC138" s="459"/>
      <c r="BD138" s="459"/>
      <c r="BE138" s="459"/>
      <c r="BF138" s="459"/>
      <c r="BG138" s="459"/>
      <c r="BH138" s="459"/>
      <c r="BI138" s="459"/>
      <c r="BJ138" s="459"/>
      <c r="BK138" s="459"/>
      <c r="BL138" s="459"/>
      <c r="BM138" s="459"/>
      <c r="BN138" s="459"/>
      <c r="BO138" s="459"/>
      <c r="BP138" s="459"/>
      <c r="BQ138" s="459"/>
      <c r="BR138" s="459"/>
      <c r="BS138" s="459"/>
      <c r="BT138" s="459"/>
      <c r="BU138" s="459"/>
      <c r="BV138" s="459"/>
      <c r="BW138" s="459"/>
      <c r="BX138" s="459"/>
      <c r="BY138" s="459"/>
      <c r="BZ138" s="459"/>
      <c r="CA138" s="459"/>
      <c r="CB138" s="459"/>
      <c r="CC138" s="459"/>
      <c r="CD138" s="459"/>
      <c r="CE138" s="459"/>
      <c r="CF138" s="459"/>
      <c r="CG138" s="459"/>
      <c r="CH138" s="459"/>
      <c r="CI138" s="459"/>
      <c r="CJ138" s="459"/>
    </row>
    <row r="139" spans="2:88" s="315" customFormat="1" ht="62.4" x14ac:dyDescent="0.3">
      <c r="B139" s="298"/>
      <c r="C139" s="270">
        <v>89801</v>
      </c>
      <c r="D139" s="371" t="s">
        <v>175</v>
      </c>
      <c r="E139" s="372" t="s">
        <v>157</v>
      </c>
      <c r="F139" s="380">
        <v>4</v>
      </c>
      <c r="G139" s="326">
        <v>5.69</v>
      </c>
      <c r="H139" s="326">
        <v>1.47</v>
      </c>
      <c r="I139" s="373">
        <v>7.16</v>
      </c>
      <c r="J139" s="326">
        <v>22.76</v>
      </c>
      <c r="K139" s="326">
        <v>5.88</v>
      </c>
      <c r="L139" s="373">
        <v>28.64</v>
      </c>
      <c r="M139" s="253">
        <v>0.22081274931637518</v>
      </c>
      <c r="N139" s="373">
        <v>34.964077140420983</v>
      </c>
      <c r="O139" s="374">
        <v>44470</v>
      </c>
      <c r="P139" s="376" t="s">
        <v>62</v>
      </c>
      <c r="Q139" s="292"/>
      <c r="R139" s="460"/>
      <c r="S139" s="459"/>
      <c r="T139" s="459"/>
      <c r="U139" s="459"/>
      <c r="V139" s="459"/>
      <c r="W139" s="459"/>
      <c r="X139" s="459"/>
      <c r="Y139" s="459"/>
      <c r="Z139" s="459"/>
      <c r="AA139" s="459"/>
      <c r="AB139" s="459"/>
      <c r="AC139" s="459"/>
      <c r="AD139" s="459"/>
      <c r="AE139" s="459"/>
      <c r="AF139" s="459"/>
      <c r="AG139" s="459"/>
      <c r="AH139" s="459"/>
      <c r="AI139" s="459"/>
      <c r="AJ139" s="459"/>
      <c r="AK139" s="459"/>
      <c r="AL139" s="459"/>
      <c r="AM139" s="459"/>
      <c r="AN139" s="459"/>
      <c r="AO139" s="459"/>
      <c r="AP139" s="459"/>
      <c r="AQ139" s="459"/>
      <c r="AR139" s="459"/>
      <c r="AS139" s="459"/>
      <c r="AT139" s="459"/>
      <c r="AU139" s="459"/>
      <c r="AV139" s="459"/>
      <c r="AW139" s="459"/>
      <c r="AX139" s="459"/>
      <c r="AY139" s="459"/>
      <c r="AZ139" s="459"/>
      <c r="BA139" s="459"/>
      <c r="BB139" s="459"/>
      <c r="BC139" s="459"/>
      <c r="BD139" s="459"/>
      <c r="BE139" s="459"/>
      <c r="BF139" s="459"/>
      <c r="BG139" s="459"/>
      <c r="BH139" s="459"/>
      <c r="BI139" s="459"/>
      <c r="BJ139" s="459"/>
      <c r="BK139" s="459"/>
      <c r="BL139" s="459"/>
      <c r="BM139" s="459"/>
      <c r="BN139" s="459"/>
      <c r="BO139" s="459"/>
      <c r="BP139" s="459"/>
      <c r="BQ139" s="459"/>
      <c r="BR139" s="459"/>
      <c r="BS139" s="459"/>
      <c r="BT139" s="459"/>
      <c r="BU139" s="459"/>
      <c r="BV139" s="459"/>
      <c r="BW139" s="459"/>
      <c r="BX139" s="459"/>
      <c r="BY139" s="459"/>
      <c r="BZ139" s="459"/>
      <c r="CA139" s="459"/>
      <c r="CB139" s="459"/>
      <c r="CC139" s="459"/>
      <c r="CD139" s="459"/>
      <c r="CE139" s="459"/>
      <c r="CF139" s="459"/>
      <c r="CG139" s="459"/>
      <c r="CH139" s="459"/>
      <c r="CI139" s="459"/>
      <c r="CJ139" s="459"/>
    </row>
    <row r="140" spans="2:88" s="315" customFormat="1" ht="62.4" x14ac:dyDescent="0.3">
      <c r="B140" s="298"/>
      <c r="C140" s="270">
        <v>89753</v>
      </c>
      <c r="D140" s="371" t="s">
        <v>173</v>
      </c>
      <c r="E140" s="372" t="s">
        <v>157</v>
      </c>
      <c r="F140" s="380">
        <v>1</v>
      </c>
      <c r="G140" s="326">
        <v>6.62</v>
      </c>
      <c r="H140" s="326">
        <v>2.96</v>
      </c>
      <c r="I140" s="373">
        <v>9.58</v>
      </c>
      <c r="J140" s="326">
        <v>6.62</v>
      </c>
      <c r="K140" s="326">
        <v>2.96</v>
      </c>
      <c r="L140" s="373">
        <v>9.58</v>
      </c>
      <c r="M140" s="253">
        <v>0.22081274931637518</v>
      </c>
      <c r="N140" s="373">
        <v>11.695386138450875</v>
      </c>
      <c r="O140" s="374">
        <v>44470</v>
      </c>
      <c r="P140" s="376" t="s">
        <v>62</v>
      </c>
      <c r="Q140" s="292"/>
      <c r="R140" s="460"/>
      <c r="S140" s="459"/>
      <c r="T140" s="459"/>
      <c r="U140" s="459"/>
      <c r="V140" s="459"/>
      <c r="W140" s="459"/>
      <c r="X140" s="459"/>
      <c r="Y140" s="459"/>
      <c r="Z140" s="459"/>
      <c r="AA140" s="459"/>
      <c r="AB140" s="459"/>
      <c r="AC140" s="459"/>
      <c r="AD140" s="459"/>
      <c r="AE140" s="459"/>
      <c r="AF140" s="459"/>
      <c r="AG140" s="459"/>
      <c r="AH140" s="459"/>
      <c r="AI140" s="459"/>
      <c r="AJ140" s="459"/>
      <c r="AK140" s="459"/>
      <c r="AL140" s="459"/>
      <c r="AM140" s="459"/>
      <c r="AN140" s="459"/>
      <c r="AO140" s="459"/>
      <c r="AP140" s="459"/>
      <c r="AQ140" s="459"/>
      <c r="AR140" s="459"/>
      <c r="AS140" s="459"/>
      <c r="AT140" s="459"/>
      <c r="AU140" s="459"/>
      <c r="AV140" s="459"/>
      <c r="AW140" s="459"/>
      <c r="AX140" s="459"/>
      <c r="AY140" s="459"/>
      <c r="AZ140" s="459"/>
      <c r="BA140" s="459"/>
      <c r="BB140" s="459"/>
      <c r="BC140" s="459"/>
      <c r="BD140" s="459"/>
      <c r="BE140" s="459"/>
      <c r="BF140" s="459"/>
      <c r="BG140" s="459"/>
      <c r="BH140" s="459"/>
      <c r="BI140" s="459"/>
      <c r="BJ140" s="459"/>
      <c r="BK140" s="459"/>
      <c r="BL140" s="459"/>
      <c r="BM140" s="459"/>
      <c r="BN140" s="459"/>
      <c r="BO140" s="459"/>
      <c r="BP140" s="459"/>
      <c r="BQ140" s="459"/>
      <c r="BR140" s="459"/>
      <c r="BS140" s="459"/>
      <c r="BT140" s="459"/>
      <c r="BU140" s="459"/>
      <c r="BV140" s="459"/>
      <c r="BW140" s="459"/>
      <c r="BX140" s="459"/>
      <c r="BY140" s="459"/>
      <c r="BZ140" s="459"/>
      <c r="CA140" s="459"/>
      <c r="CB140" s="459"/>
      <c r="CC140" s="459"/>
      <c r="CD140" s="459"/>
      <c r="CE140" s="459"/>
      <c r="CF140" s="459"/>
      <c r="CG140" s="459"/>
      <c r="CH140" s="459"/>
      <c r="CI140" s="459"/>
      <c r="CJ140" s="459"/>
    </row>
    <row r="141" spans="2:88" s="315" customFormat="1" ht="46.8" x14ac:dyDescent="0.3">
      <c r="B141" s="281"/>
      <c r="C141" s="270" t="s">
        <v>339</v>
      </c>
      <c r="D141" s="371" t="s">
        <v>354</v>
      </c>
      <c r="E141" s="372" t="s">
        <v>207</v>
      </c>
      <c r="F141" s="380">
        <v>1</v>
      </c>
      <c r="G141" s="326">
        <v>163.52000000000001</v>
      </c>
      <c r="H141" s="326">
        <v>513.79999999999995</v>
      </c>
      <c r="I141" s="373">
        <v>677.31999999999994</v>
      </c>
      <c r="J141" s="326">
        <v>163.52000000000001</v>
      </c>
      <c r="K141" s="326">
        <v>513.79999999999995</v>
      </c>
      <c r="L141" s="373">
        <v>677.31999999999994</v>
      </c>
      <c r="M141" s="253">
        <v>0.22081274931637518</v>
      </c>
      <c r="N141" s="373">
        <v>826.88089136696715</v>
      </c>
      <c r="O141" s="374">
        <v>44470</v>
      </c>
      <c r="P141" s="376" t="s">
        <v>62</v>
      </c>
      <c r="Q141" s="292"/>
      <c r="R141" s="460"/>
      <c r="S141" s="459"/>
      <c r="T141" s="459"/>
      <c r="U141" s="459"/>
      <c r="V141" s="459"/>
      <c r="W141" s="459"/>
      <c r="X141" s="459"/>
      <c r="Y141" s="459"/>
      <c r="Z141" s="459"/>
      <c r="AA141" s="459"/>
      <c r="AB141" s="459"/>
      <c r="AC141" s="459"/>
      <c r="AD141" s="459"/>
      <c r="AE141" s="459"/>
      <c r="AF141" s="459"/>
      <c r="AG141" s="459"/>
      <c r="AH141" s="459"/>
      <c r="AI141" s="459"/>
      <c r="AJ141" s="459"/>
      <c r="AK141" s="459"/>
      <c r="AL141" s="459"/>
      <c r="AM141" s="459"/>
      <c r="AN141" s="459"/>
      <c r="AO141" s="459"/>
      <c r="AP141" s="459"/>
      <c r="AQ141" s="459"/>
      <c r="AR141" s="459"/>
      <c r="AS141" s="459"/>
      <c r="AT141" s="459"/>
      <c r="AU141" s="459"/>
      <c r="AV141" s="459"/>
      <c r="AW141" s="459"/>
      <c r="AX141" s="459"/>
      <c r="AY141" s="459"/>
      <c r="AZ141" s="459"/>
      <c r="BA141" s="459"/>
      <c r="BB141" s="459"/>
      <c r="BC141" s="459"/>
      <c r="BD141" s="459"/>
      <c r="BE141" s="459"/>
      <c r="BF141" s="459"/>
      <c r="BG141" s="459"/>
      <c r="BH141" s="459"/>
      <c r="BI141" s="459"/>
      <c r="BJ141" s="459"/>
      <c r="BK141" s="459"/>
      <c r="BL141" s="459"/>
      <c r="BM141" s="459"/>
      <c r="BN141" s="459"/>
      <c r="BO141" s="459"/>
      <c r="BP141" s="459"/>
      <c r="BQ141" s="459"/>
      <c r="BR141" s="459"/>
      <c r="BS141" s="459"/>
      <c r="BT141" s="459"/>
      <c r="BU141" s="459"/>
      <c r="BV141" s="459"/>
      <c r="BW141" s="459"/>
      <c r="BX141" s="459"/>
      <c r="BY141" s="459"/>
      <c r="BZ141" s="459"/>
      <c r="CA141" s="459"/>
      <c r="CB141" s="459"/>
      <c r="CC141" s="459"/>
      <c r="CD141" s="459"/>
      <c r="CE141" s="459"/>
      <c r="CF141" s="459"/>
      <c r="CG141" s="459"/>
      <c r="CH141" s="459"/>
      <c r="CI141" s="459"/>
      <c r="CJ141" s="459"/>
    </row>
    <row r="142" spans="2:88" s="316" customFormat="1" x14ac:dyDescent="0.3">
      <c r="B142" s="281"/>
      <c r="C142" s="282"/>
      <c r="D142" s="283" t="s">
        <v>347</v>
      </c>
      <c r="E142" s="283"/>
      <c r="F142" s="284"/>
      <c r="G142" s="284"/>
      <c r="H142" s="284"/>
      <c r="I142" s="282"/>
      <c r="J142" s="345"/>
      <c r="K142" s="345"/>
      <c r="L142" s="345"/>
      <c r="M142" s="388"/>
      <c r="N142" s="285"/>
      <c r="O142" s="282"/>
      <c r="P142" s="282"/>
      <c r="Q142" s="330"/>
      <c r="R142" s="460"/>
      <c r="S142" s="459"/>
      <c r="T142" s="459"/>
      <c r="U142" s="459"/>
      <c r="V142" s="459"/>
      <c r="W142" s="459"/>
      <c r="X142" s="459"/>
      <c r="Y142" s="459"/>
      <c r="Z142" s="459"/>
      <c r="AA142" s="459"/>
      <c r="AB142" s="459"/>
      <c r="AC142" s="459"/>
      <c r="AD142" s="459"/>
      <c r="AE142" s="459"/>
      <c r="AF142" s="459"/>
      <c r="AG142" s="459"/>
      <c r="AH142" s="459"/>
      <c r="AI142" s="459"/>
      <c r="AJ142" s="459"/>
      <c r="AK142" s="459"/>
      <c r="AL142" s="459"/>
      <c r="AM142" s="459"/>
      <c r="AN142" s="459"/>
      <c r="AO142" s="459"/>
      <c r="AP142" s="459"/>
      <c r="AQ142" s="459"/>
      <c r="AR142" s="459"/>
      <c r="AS142" s="459"/>
      <c r="AT142" s="459"/>
      <c r="AU142" s="459"/>
      <c r="AV142" s="459"/>
      <c r="AW142" s="459"/>
      <c r="AX142" s="459"/>
      <c r="AY142" s="459"/>
      <c r="AZ142" s="459"/>
      <c r="BA142" s="459"/>
      <c r="BB142" s="459"/>
      <c r="BC142" s="459"/>
      <c r="BD142" s="459"/>
      <c r="BE142" s="459"/>
      <c r="BF142" s="459"/>
      <c r="BG142" s="459"/>
      <c r="BH142" s="459"/>
      <c r="BI142" s="459"/>
      <c r="BJ142" s="459"/>
      <c r="BK142" s="459"/>
      <c r="BL142" s="459"/>
      <c r="BM142" s="459"/>
      <c r="BN142" s="459"/>
      <c r="BO142" s="459"/>
      <c r="BP142" s="459"/>
      <c r="BQ142" s="459"/>
      <c r="BR142" s="459"/>
      <c r="BS142" s="459"/>
      <c r="BT142" s="459"/>
      <c r="BU142" s="459"/>
      <c r="BV142" s="459"/>
      <c r="BW142" s="459"/>
      <c r="BX142" s="459"/>
      <c r="BY142" s="459"/>
      <c r="BZ142" s="459"/>
      <c r="CA142" s="459"/>
      <c r="CB142" s="459"/>
      <c r="CC142" s="459"/>
      <c r="CD142" s="459"/>
      <c r="CE142" s="459"/>
      <c r="CF142" s="459"/>
      <c r="CG142" s="459"/>
      <c r="CH142" s="459"/>
      <c r="CI142" s="459"/>
      <c r="CJ142" s="459"/>
    </row>
    <row r="143" spans="2:88" s="315" customFormat="1" ht="46.8" x14ac:dyDescent="0.3">
      <c r="B143" s="298"/>
      <c r="C143" s="270">
        <v>89865</v>
      </c>
      <c r="D143" s="371" t="s">
        <v>169</v>
      </c>
      <c r="E143" s="372" t="s">
        <v>156</v>
      </c>
      <c r="F143" s="380">
        <v>12</v>
      </c>
      <c r="G143" s="326">
        <v>7.5</v>
      </c>
      <c r="H143" s="326">
        <v>7.04</v>
      </c>
      <c r="I143" s="373">
        <v>14.54</v>
      </c>
      <c r="J143" s="326">
        <v>90</v>
      </c>
      <c r="K143" s="326">
        <v>84.48</v>
      </c>
      <c r="L143" s="373">
        <v>174.48000000000002</v>
      </c>
      <c r="M143" s="253">
        <v>0.22081274931637518</v>
      </c>
      <c r="N143" s="373">
        <v>213.00740850072117</v>
      </c>
      <c r="O143" s="374">
        <v>44470</v>
      </c>
      <c r="P143" s="376" t="s">
        <v>62</v>
      </c>
      <c r="Q143" s="292"/>
      <c r="R143" s="460"/>
      <c r="S143" s="459"/>
      <c r="T143" s="459"/>
      <c r="U143" s="459"/>
      <c r="V143" s="459"/>
      <c r="W143" s="459"/>
      <c r="X143" s="459"/>
      <c r="Y143" s="459"/>
      <c r="Z143" s="459"/>
      <c r="AA143" s="459"/>
      <c r="AB143" s="459"/>
      <c r="AC143" s="459"/>
      <c r="AD143" s="459"/>
      <c r="AE143" s="459"/>
      <c r="AF143" s="459"/>
      <c r="AG143" s="459"/>
      <c r="AH143" s="459"/>
      <c r="AI143" s="459"/>
      <c r="AJ143" s="459"/>
      <c r="AK143" s="459"/>
      <c r="AL143" s="459"/>
      <c r="AM143" s="459"/>
      <c r="AN143" s="459"/>
      <c r="AO143" s="459"/>
      <c r="AP143" s="459"/>
      <c r="AQ143" s="459"/>
      <c r="AR143" s="459"/>
      <c r="AS143" s="459"/>
      <c r="AT143" s="459"/>
      <c r="AU143" s="459"/>
      <c r="AV143" s="459"/>
      <c r="AW143" s="459"/>
      <c r="AX143" s="459"/>
      <c r="AY143" s="459"/>
      <c r="AZ143" s="459"/>
      <c r="BA143" s="459"/>
      <c r="BB143" s="459"/>
      <c r="BC143" s="459"/>
      <c r="BD143" s="459"/>
      <c r="BE143" s="459"/>
      <c r="BF143" s="459"/>
      <c r="BG143" s="459"/>
      <c r="BH143" s="459"/>
      <c r="BI143" s="459"/>
      <c r="BJ143" s="459"/>
      <c r="BK143" s="459"/>
      <c r="BL143" s="459"/>
      <c r="BM143" s="459"/>
      <c r="BN143" s="459"/>
      <c r="BO143" s="459"/>
      <c r="BP143" s="459"/>
      <c r="BQ143" s="459"/>
      <c r="BR143" s="459"/>
      <c r="BS143" s="459"/>
      <c r="BT143" s="459"/>
      <c r="BU143" s="459"/>
      <c r="BV143" s="459"/>
      <c r="BW143" s="459"/>
      <c r="BX143" s="459"/>
      <c r="BY143" s="459"/>
      <c r="BZ143" s="459"/>
      <c r="CA143" s="459"/>
      <c r="CB143" s="459"/>
      <c r="CC143" s="459"/>
      <c r="CD143" s="459"/>
      <c r="CE143" s="459"/>
      <c r="CF143" s="459"/>
      <c r="CG143" s="459"/>
      <c r="CH143" s="459"/>
      <c r="CI143" s="459"/>
      <c r="CJ143" s="459"/>
    </row>
    <row r="144" spans="2:88" s="315" customFormat="1" ht="46.8" x14ac:dyDescent="0.3">
      <c r="B144" s="298"/>
      <c r="C144" s="270">
        <v>89866</v>
      </c>
      <c r="D144" s="371" t="s">
        <v>177</v>
      </c>
      <c r="E144" s="372" t="s">
        <v>157</v>
      </c>
      <c r="F144" s="380">
        <v>1</v>
      </c>
      <c r="G144" s="326">
        <v>3.01</v>
      </c>
      <c r="H144" s="326">
        <v>2.61</v>
      </c>
      <c r="I144" s="373">
        <v>5.6199999999999992</v>
      </c>
      <c r="J144" s="326">
        <v>3.01</v>
      </c>
      <c r="K144" s="326">
        <v>2.61</v>
      </c>
      <c r="L144" s="373">
        <v>5.6199999999999992</v>
      </c>
      <c r="M144" s="253">
        <v>0.22081274931637518</v>
      </c>
      <c r="N144" s="373">
        <v>6.8609676511580275</v>
      </c>
      <c r="O144" s="374">
        <v>44470</v>
      </c>
      <c r="P144" s="376" t="s">
        <v>62</v>
      </c>
      <c r="Q144" s="292"/>
      <c r="R144" s="460"/>
      <c r="S144" s="459"/>
      <c r="T144" s="459"/>
      <c r="U144" s="459"/>
      <c r="V144" s="459"/>
      <c r="W144" s="459"/>
      <c r="X144" s="459"/>
      <c r="Y144" s="459"/>
      <c r="Z144" s="459"/>
      <c r="AA144" s="459"/>
      <c r="AB144" s="459"/>
      <c r="AC144" s="459"/>
      <c r="AD144" s="459"/>
      <c r="AE144" s="459"/>
      <c r="AF144" s="459"/>
      <c r="AG144" s="459"/>
      <c r="AH144" s="459"/>
      <c r="AI144" s="459"/>
      <c r="AJ144" s="459"/>
      <c r="AK144" s="459"/>
      <c r="AL144" s="459"/>
      <c r="AM144" s="459"/>
      <c r="AN144" s="459"/>
      <c r="AO144" s="459"/>
      <c r="AP144" s="459"/>
      <c r="AQ144" s="459"/>
      <c r="AR144" s="459"/>
      <c r="AS144" s="459"/>
      <c r="AT144" s="459"/>
      <c r="AU144" s="459"/>
      <c r="AV144" s="459"/>
      <c r="AW144" s="459"/>
      <c r="AX144" s="459"/>
      <c r="AY144" s="459"/>
      <c r="AZ144" s="459"/>
      <c r="BA144" s="459"/>
      <c r="BB144" s="459"/>
      <c r="BC144" s="459"/>
      <c r="BD144" s="459"/>
      <c r="BE144" s="459"/>
      <c r="BF144" s="459"/>
      <c r="BG144" s="459"/>
      <c r="BH144" s="459"/>
      <c r="BI144" s="459"/>
      <c r="BJ144" s="459"/>
      <c r="BK144" s="459"/>
      <c r="BL144" s="459"/>
      <c r="BM144" s="459"/>
      <c r="BN144" s="459"/>
      <c r="BO144" s="459"/>
      <c r="BP144" s="459"/>
      <c r="BQ144" s="459"/>
      <c r="BR144" s="459"/>
      <c r="BS144" s="459"/>
      <c r="BT144" s="459"/>
      <c r="BU144" s="459"/>
      <c r="BV144" s="459"/>
      <c r="BW144" s="459"/>
      <c r="BX144" s="459"/>
      <c r="BY144" s="459"/>
      <c r="BZ144" s="459"/>
      <c r="CA144" s="459"/>
      <c r="CB144" s="459"/>
      <c r="CC144" s="459"/>
      <c r="CD144" s="459"/>
      <c r="CE144" s="459"/>
      <c r="CF144" s="459"/>
      <c r="CG144" s="459"/>
      <c r="CH144" s="459"/>
      <c r="CI144" s="459"/>
      <c r="CJ144" s="459"/>
    </row>
    <row r="145" spans="2:88" s="317" customFormat="1" x14ac:dyDescent="0.3">
      <c r="B145" s="299"/>
      <c r="C145" s="300"/>
      <c r="D145" s="390"/>
      <c r="E145" s="287"/>
      <c r="F145" s="380"/>
      <c r="G145" s="380"/>
      <c r="H145" s="380"/>
      <c r="I145" s="389"/>
      <c r="J145" s="326"/>
      <c r="K145" s="326"/>
      <c r="L145" s="326"/>
      <c r="M145" s="253"/>
      <c r="N145" s="252"/>
      <c r="O145" s="290"/>
      <c r="P145" s="255"/>
      <c r="Q145" s="292"/>
      <c r="R145" s="460"/>
      <c r="S145" s="464"/>
      <c r="T145" s="464"/>
      <c r="U145" s="464"/>
      <c r="V145" s="464"/>
      <c r="W145" s="464"/>
      <c r="X145" s="464"/>
      <c r="Y145" s="464"/>
      <c r="Z145" s="464"/>
      <c r="AA145" s="464"/>
      <c r="AB145" s="464"/>
      <c r="AC145" s="464"/>
      <c r="AD145" s="464"/>
      <c r="AE145" s="464"/>
      <c r="AF145" s="464"/>
      <c r="AG145" s="464"/>
      <c r="AH145" s="464"/>
      <c r="AI145" s="464"/>
      <c r="AJ145" s="464"/>
      <c r="AK145" s="464"/>
      <c r="AL145" s="464"/>
      <c r="AM145" s="464"/>
      <c r="AN145" s="464"/>
      <c r="AO145" s="464"/>
      <c r="AP145" s="464"/>
      <c r="AQ145" s="464"/>
      <c r="AR145" s="464"/>
      <c r="AS145" s="464"/>
      <c r="AT145" s="464"/>
      <c r="AU145" s="464"/>
      <c r="AV145" s="464"/>
      <c r="AW145" s="464"/>
      <c r="AX145" s="464"/>
      <c r="AY145" s="464"/>
      <c r="AZ145" s="464"/>
      <c r="BA145" s="464"/>
      <c r="BB145" s="464"/>
      <c r="BC145" s="464"/>
      <c r="BD145" s="464"/>
      <c r="BE145" s="464"/>
      <c r="BF145" s="464"/>
      <c r="BG145" s="464"/>
      <c r="BH145" s="464"/>
      <c r="BI145" s="464"/>
      <c r="BJ145" s="464"/>
      <c r="BK145" s="464"/>
      <c r="BL145" s="464"/>
      <c r="BM145" s="464"/>
      <c r="BN145" s="464"/>
      <c r="BO145" s="464"/>
      <c r="BP145" s="464"/>
      <c r="BQ145" s="464"/>
      <c r="BR145" s="464"/>
      <c r="BS145" s="464"/>
      <c r="BT145" s="464"/>
      <c r="BU145" s="464"/>
      <c r="BV145" s="464"/>
      <c r="BW145" s="464"/>
      <c r="BX145" s="464"/>
      <c r="BY145" s="464"/>
      <c r="BZ145" s="464"/>
      <c r="CA145" s="464"/>
      <c r="CB145" s="464"/>
      <c r="CC145" s="464"/>
      <c r="CD145" s="464"/>
      <c r="CE145" s="464"/>
      <c r="CF145" s="464"/>
      <c r="CG145" s="464"/>
      <c r="CH145" s="464"/>
      <c r="CI145" s="464"/>
      <c r="CJ145" s="464"/>
    </row>
    <row r="146" spans="2:88" s="315" customFormat="1" x14ac:dyDescent="0.3">
      <c r="B146" s="293" t="s">
        <v>233</v>
      </c>
      <c r="C146" s="294"/>
      <c r="D146" s="295" t="s">
        <v>234</v>
      </c>
      <c r="E146" s="295"/>
      <c r="F146" s="296"/>
      <c r="G146" s="296"/>
      <c r="H146" s="296"/>
      <c r="I146" s="294"/>
      <c r="J146" s="346">
        <v>65667.240000000005</v>
      </c>
      <c r="K146" s="346">
        <v>31309.5</v>
      </c>
      <c r="L146" s="346">
        <v>96976.74</v>
      </c>
      <c r="M146" s="297"/>
      <c r="N146" s="346">
        <v>114555.79869591274</v>
      </c>
      <c r="O146" s="294"/>
      <c r="P146" s="294"/>
      <c r="Q146" s="331"/>
      <c r="R146" s="460"/>
      <c r="S146" s="438"/>
      <c r="T146" s="459"/>
      <c r="U146" s="459"/>
      <c r="V146" s="459"/>
      <c r="W146" s="459"/>
      <c r="X146" s="459"/>
      <c r="Y146" s="459"/>
      <c r="Z146" s="459"/>
      <c r="AA146" s="459"/>
      <c r="AB146" s="459"/>
      <c r="AC146" s="459"/>
      <c r="AD146" s="459"/>
      <c r="AE146" s="459"/>
      <c r="AF146" s="459"/>
      <c r="AG146" s="459"/>
      <c r="AH146" s="459"/>
      <c r="AI146" s="459"/>
      <c r="AJ146" s="459"/>
      <c r="AK146" s="459"/>
      <c r="AL146" s="459"/>
      <c r="AM146" s="459"/>
      <c r="AN146" s="459"/>
      <c r="AO146" s="459"/>
      <c r="AP146" s="459"/>
      <c r="AQ146" s="459"/>
      <c r="AR146" s="459"/>
      <c r="AS146" s="459"/>
      <c r="AT146" s="459"/>
      <c r="AU146" s="459"/>
      <c r="AV146" s="459"/>
      <c r="AW146" s="459"/>
      <c r="AX146" s="459"/>
      <c r="AY146" s="459"/>
      <c r="AZ146" s="459"/>
      <c r="BA146" s="459"/>
      <c r="BB146" s="459"/>
      <c r="BC146" s="459"/>
      <c r="BD146" s="459"/>
      <c r="BE146" s="459"/>
      <c r="BF146" s="459"/>
      <c r="BG146" s="459"/>
      <c r="BH146" s="459"/>
      <c r="BI146" s="459"/>
      <c r="BJ146" s="459"/>
      <c r="BK146" s="459"/>
      <c r="BL146" s="459"/>
      <c r="BM146" s="459"/>
      <c r="BN146" s="459"/>
      <c r="BO146" s="459"/>
      <c r="BP146" s="459"/>
      <c r="BQ146" s="459"/>
      <c r="BR146" s="459"/>
      <c r="BS146" s="459"/>
      <c r="BT146" s="459"/>
      <c r="BU146" s="459"/>
      <c r="BV146" s="459"/>
      <c r="BW146" s="459"/>
      <c r="BX146" s="459"/>
      <c r="BY146" s="459"/>
      <c r="BZ146" s="459"/>
      <c r="CA146" s="459"/>
      <c r="CB146" s="459"/>
      <c r="CC146" s="459"/>
      <c r="CD146" s="459"/>
      <c r="CE146" s="459"/>
      <c r="CF146" s="459"/>
      <c r="CG146" s="459"/>
      <c r="CH146" s="459"/>
      <c r="CI146" s="459"/>
      <c r="CJ146" s="459"/>
    </row>
    <row r="147" spans="2:88" s="316" customFormat="1" x14ac:dyDescent="0.3">
      <c r="B147" s="281"/>
      <c r="C147" s="282"/>
      <c r="D147" s="283"/>
      <c r="E147" s="283"/>
      <c r="F147" s="284"/>
      <c r="G147" s="284"/>
      <c r="H147" s="284"/>
      <c r="I147" s="282"/>
      <c r="J147" s="345"/>
      <c r="K147" s="345"/>
      <c r="L147" s="345"/>
      <c r="M147" s="388"/>
      <c r="N147" s="285"/>
      <c r="O147" s="282"/>
      <c r="P147" s="282"/>
      <c r="Q147" s="330"/>
      <c r="R147" s="460"/>
      <c r="S147" s="459"/>
      <c r="T147" s="459"/>
      <c r="U147" s="459"/>
      <c r="V147" s="459"/>
      <c r="W147" s="459"/>
      <c r="X147" s="459"/>
      <c r="Y147" s="459"/>
      <c r="Z147" s="459"/>
      <c r="AA147" s="459"/>
      <c r="AB147" s="459"/>
      <c r="AC147" s="459"/>
      <c r="AD147" s="459"/>
      <c r="AE147" s="459"/>
      <c r="AF147" s="459"/>
      <c r="AG147" s="459"/>
      <c r="AH147" s="459"/>
      <c r="AI147" s="459"/>
      <c r="AJ147" s="459"/>
      <c r="AK147" s="459"/>
      <c r="AL147" s="459"/>
      <c r="AM147" s="459"/>
      <c r="AN147" s="459"/>
      <c r="AO147" s="459"/>
      <c r="AP147" s="459"/>
      <c r="AQ147" s="459"/>
      <c r="AR147" s="459"/>
      <c r="AS147" s="459"/>
      <c r="AT147" s="459"/>
      <c r="AU147" s="459"/>
      <c r="AV147" s="459"/>
      <c r="AW147" s="459"/>
      <c r="AX147" s="459"/>
      <c r="AY147" s="459"/>
      <c r="AZ147" s="459"/>
      <c r="BA147" s="459"/>
      <c r="BB147" s="459"/>
      <c r="BC147" s="459"/>
      <c r="BD147" s="459"/>
      <c r="BE147" s="459"/>
      <c r="BF147" s="459"/>
      <c r="BG147" s="459"/>
      <c r="BH147" s="459"/>
      <c r="BI147" s="459"/>
      <c r="BJ147" s="459"/>
      <c r="BK147" s="459"/>
      <c r="BL147" s="459"/>
      <c r="BM147" s="459"/>
      <c r="BN147" s="459"/>
      <c r="BO147" s="459"/>
      <c r="BP147" s="459"/>
      <c r="BQ147" s="459"/>
      <c r="BR147" s="459"/>
      <c r="BS147" s="459"/>
      <c r="BT147" s="459"/>
      <c r="BU147" s="459"/>
      <c r="BV147" s="459"/>
      <c r="BW147" s="459"/>
      <c r="BX147" s="459"/>
      <c r="BY147" s="459"/>
      <c r="BZ147" s="459"/>
      <c r="CA147" s="459"/>
      <c r="CB147" s="459"/>
      <c r="CC147" s="459"/>
      <c r="CD147" s="459"/>
      <c r="CE147" s="459"/>
      <c r="CF147" s="459"/>
      <c r="CG147" s="459"/>
      <c r="CH147" s="459"/>
      <c r="CI147" s="459"/>
      <c r="CJ147" s="459"/>
    </row>
    <row r="148" spans="2:88" s="316" customFormat="1" ht="92.25" customHeight="1" x14ac:dyDescent="0.3">
      <c r="B148" s="281"/>
      <c r="C148" s="251" t="s">
        <v>235</v>
      </c>
      <c r="D148" s="371" t="s">
        <v>362</v>
      </c>
      <c r="E148" s="372" t="s">
        <v>195</v>
      </c>
      <c r="F148" s="268">
        <v>1</v>
      </c>
      <c r="G148" s="326">
        <v>65667.240000000005</v>
      </c>
      <c r="H148" s="326">
        <v>31309.5</v>
      </c>
      <c r="I148" s="373">
        <v>96976.74</v>
      </c>
      <c r="J148" s="326">
        <v>65667.240000000005</v>
      </c>
      <c r="K148" s="326">
        <v>31309.5</v>
      </c>
      <c r="L148" s="373">
        <v>96976.74</v>
      </c>
      <c r="M148" s="478">
        <v>0.18127087687122434</v>
      </c>
      <c r="N148" s="373">
        <v>114555.79869591274</v>
      </c>
      <c r="O148" s="254">
        <v>44531</v>
      </c>
      <c r="P148" s="255" t="s">
        <v>273</v>
      </c>
      <c r="Q148" s="292"/>
      <c r="R148" s="466"/>
      <c r="S148" s="438"/>
      <c r="T148" s="459"/>
      <c r="U148" s="459"/>
      <c r="V148" s="459"/>
      <c r="W148" s="459"/>
      <c r="X148" s="459"/>
      <c r="Y148" s="459"/>
      <c r="Z148" s="459"/>
      <c r="AA148" s="459"/>
      <c r="AB148" s="459"/>
      <c r="AC148" s="459"/>
      <c r="AD148" s="459"/>
      <c r="AE148" s="459"/>
      <c r="AF148" s="459"/>
      <c r="AG148" s="459"/>
      <c r="AH148" s="459"/>
      <c r="AI148" s="459"/>
      <c r="AJ148" s="459"/>
      <c r="AK148" s="459"/>
      <c r="AL148" s="459"/>
      <c r="AM148" s="459"/>
      <c r="AN148" s="459"/>
      <c r="AO148" s="459"/>
      <c r="AP148" s="459"/>
      <c r="AQ148" s="459"/>
      <c r="AR148" s="459"/>
      <c r="AS148" s="459"/>
      <c r="AT148" s="459"/>
      <c r="AU148" s="459"/>
      <c r="AV148" s="459"/>
      <c r="AW148" s="459"/>
      <c r="AX148" s="459"/>
      <c r="AY148" s="459"/>
      <c r="AZ148" s="459"/>
      <c r="BA148" s="459"/>
      <c r="BB148" s="459"/>
      <c r="BC148" s="459"/>
      <c r="BD148" s="459"/>
      <c r="BE148" s="459"/>
      <c r="BF148" s="459"/>
      <c r="BG148" s="459"/>
      <c r="BH148" s="459"/>
      <c r="BI148" s="459"/>
      <c r="BJ148" s="459"/>
      <c r="BK148" s="459"/>
      <c r="BL148" s="459"/>
      <c r="BM148" s="459"/>
      <c r="BN148" s="459"/>
      <c r="BO148" s="459"/>
      <c r="BP148" s="459"/>
      <c r="BQ148" s="459"/>
      <c r="BR148" s="459"/>
      <c r="BS148" s="459"/>
      <c r="BT148" s="459"/>
      <c r="BU148" s="459"/>
      <c r="BV148" s="459"/>
      <c r="BW148" s="459"/>
      <c r="BX148" s="459"/>
      <c r="BY148" s="459"/>
      <c r="BZ148" s="459"/>
      <c r="CA148" s="459"/>
      <c r="CB148" s="459"/>
      <c r="CC148" s="459"/>
      <c r="CD148" s="459"/>
      <c r="CE148" s="459"/>
      <c r="CF148" s="459"/>
      <c r="CG148" s="459"/>
      <c r="CH148" s="459"/>
      <c r="CI148" s="459"/>
      <c r="CJ148" s="459"/>
    </row>
    <row r="149" spans="2:88" s="318" customFormat="1" ht="16.2" thickBot="1" x14ac:dyDescent="0.35">
      <c r="B149" s="199"/>
      <c r="C149" s="200"/>
      <c r="D149" s="201"/>
      <c r="E149" s="202"/>
      <c r="F149" s="203"/>
      <c r="G149" s="203"/>
      <c r="H149" s="203"/>
      <c r="I149" s="204"/>
      <c r="J149" s="347"/>
      <c r="K149" s="347"/>
      <c r="L149" s="347"/>
      <c r="M149" s="205"/>
      <c r="N149" s="204"/>
      <c r="O149" s="206"/>
      <c r="P149" s="202"/>
      <c r="Q149" s="207"/>
      <c r="R149" s="467"/>
      <c r="S149" s="438"/>
      <c r="T149" s="438"/>
      <c r="U149" s="438"/>
      <c r="V149" s="438"/>
      <c r="W149" s="438"/>
      <c r="X149" s="438"/>
      <c r="Y149" s="438"/>
      <c r="Z149" s="438"/>
      <c r="AA149" s="438"/>
      <c r="AB149" s="438"/>
      <c r="AC149" s="438"/>
      <c r="AD149" s="438"/>
      <c r="AE149" s="438"/>
      <c r="AF149" s="438"/>
      <c r="AG149" s="438"/>
      <c r="AH149" s="438"/>
      <c r="AI149" s="438"/>
      <c r="AJ149" s="438"/>
      <c r="AK149" s="438"/>
      <c r="AL149" s="438"/>
      <c r="AM149" s="438"/>
      <c r="AN149" s="438"/>
      <c r="AO149" s="438"/>
      <c r="AP149" s="438"/>
      <c r="AQ149" s="438"/>
      <c r="AR149" s="438"/>
      <c r="AS149" s="438"/>
      <c r="AT149" s="438"/>
      <c r="AU149" s="438"/>
      <c r="AV149" s="438"/>
      <c r="AW149" s="438"/>
      <c r="AX149" s="438"/>
      <c r="AY149" s="438"/>
      <c r="AZ149" s="438"/>
      <c r="BA149" s="438"/>
      <c r="BB149" s="438"/>
      <c r="BC149" s="438"/>
      <c r="BD149" s="438"/>
      <c r="BE149" s="438"/>
      <c r="BF149" s="438"/>
      <c r="BG149" s="438"/>
      <c r="BH149" s="438"/>
      <c r="BI149" s="438"/>
      <c r="BJ149" s="438"/>
      <c r="BK149" s="438"/>
      <c r="BL149" s="438"/>
      <c r="BM149" s="438"/>
      <c r="BN149" s="438"/>
      <c r="BO149" s="438"/>
      <c r="BP149" s="438"/>
      <c r="BQ149" s="438"/>
      <c r="BR149" s="438"/>
      <c r="BS149" s="438"/>
      <c r="BT149" s="438"/>
      <c r="BU149" s="438"/>
      <c r="BV149" s="438"/>
      <c r="BW149" s="438"/>
      <c r="BX149" s="438"/>
      <c r="BY149" s="438"/>
      <c r="BZ149" s="438"/>
      <c r="CA149" s="438"/>
      <c r="CB149" s="438"/>
      <c r="CC149" s="438"/>
      <c r="CD149" s="438"/>
      <c r="CE149" s="438"/>
      <c r="CF149" s="438"/>
      <c r="CG149" s="438"/>
      <c r="CH149" s="438"/>
      <c r="CI149" s="438"/>
      <c r="CJ149" s="438"/>
    </row>
    <row r="150" spans="2:88" s="318" customFormat="1" ht="16.2" thickBot="1" x14ac:dyDescent="0.35">
      <c r="B150" s="332" t="s">
        <v>181</v>
      </c>
      <c r="C150" s="333"/>
      <c r="D150" s="340" t="s">
        <v>206</v>
      </c>
      <c r="E150" s="334"/>
      <c r="F150" s="335"/>
      <c r="G150" s="335"/>
      <c r="H150" s="335"/>
      <c r="I150" s="336"/>
      <c r="J150" s="348">
        <v>395198.81825000001</v>
      </c>
      <c r="K150" s="348">
        <v>163079.01084999999</v>
      </c>
      <c r="L150" s="348">
        <v>558277.82910000009</v>
      </c>
      <c r="M150" s="337"/>
      <c r="N150" s="348">
        <v>677718.04954272171</v>
      </c>
      <c r="O150" s="338"/>
      <c r="P150" s="334"/>
      <c r="Q150" s="339"/>
      <c r="R150" s="437"/>
      <c r="S150" s="438"/>
      <c r="T150" s="438"/>
      <c r="U150" s="438"/>
      <c r="V150" s="438"/>
      <c r="W150" s="438"/>
      <c r="X150" s="438"/>
      <c r="Y150" s="438"/>
      <c r="Z150" s="438"/>
      <c r="AA150" s="438"/>
      <c r="AB150" s="438"/>
      <c r="AC150" s="438"/>
      <c r="AD150" s="438"/>
      <c r="AE150" s="438"/>
      <c r="AF150" s="438"/>
      <c r="AG150" s="438"/>
      <c r="AH150" s="438"/>
      <c r="AI150" s="438"/>
      <c r="AJ150" s="438"/>
      <c r="AK150" s="438"/>
      <c r="AL150" s="438"/>
      <c r="AM150" s="438"/>
      <c r="AN150" s="438"/>
      <c r="AO150" s="438"/>
      <c r="AP150" s="438"/>
      <c r="AQ150" s="438"/>
      <c r="AR150" s="438"/>
      <c r="AS150" s="438"/>
      <c r="AT150" s="438"/>
      <c r="AU150" s="438"/>
      <c r="AV150" s="438"/>
      <c r="AW150" s="438"/>
      <c r="AX150" s="438"/>
      <c r="AY150" s="438"/>
      <c r="AZ150" s="438"/>
      <c r="BA150" s="438"/>
      <c r="BB150" s="438"/>
      <c r="BC150" s="438"/>
      <c r="BD150" s="438"/>
      <c r="BE150" s="438"/>
      <c r="BF150" s="438"/>
      <c r="BG150" s="438"/>
      <c r="BH150" s="438"/>
      <c r="BI150" s="438"/>
      <c r="BJ150" s="438"/>
      <c r="BK150" s="438"/>
      <c r="BL150" s="438"/>
      <c r="BM150" s="438"/>
      <c r="BN150" s="438"/>
      <c r="BO150" s="438"/>
      <c r="BP150" s="438"/>
      <c r="BQ150" s="438"/>
      <c r="BR150" s="438"/>
      <c r="BS150" s="438"/>
      <c r="BT150" s="438"/>
      <c r="BU150" s="438"/>
      <c r="BV150" s="438"/>
      <c r="BW150" s="438"/>
      <c r="BX150" s="438"/>
      <c r="BY150" s="438"/>
      <c r="BZ150" s="438"/>
      <c r="CA150" s="438"/>
      <c r="CB150" s="438"/>
      <c r="CC150" s="438"/>
      <c r="CD150" s="438"/>
      <c r="CE150" s="438"/>
      <c r="CF150" s="438"/>
      <c r="CG150" s="438"/>
      <c r="CH150" s="438"/>
      <c r="CI150" s="438"/>
      <c r="CJ150" s="438"/>
    </row>
    <row r="151" spans="2:88" s="438" customFormat="1" x14ac:dyDescent="0.3">
      <c r="B151" s="403"/>
      <c r="C151" s="403"/>
      <c r="D151" s="405"/>
      <c r="E151" s="431"/>
      <c r="F151" s="432"/>
      <c r="G151" s="432"/>
      <c r="H151" s="432"/>
      <c r="I151" s="433"/>
      <c r="J151" s="433"/>
      <c r="K151" s="434"/>
      <c r="L151" s="433"/>
      <c r="M151" s="435"/>
      <c r="N151" s="433"/>
      <c r="O151" s="430"/>
      <c r="P151" s="431"/>
      <c r="Q151" s="436"/>
      <c r="R151" s="437"/>
    </row>
    <row r="152" spans="2:88" s="438" customFormat="1" x14ac:dyDescent="0.3">
      <c r="B152" s="403"/>
      <c r="C152" s="403"/>
      <c r="D152" s="439"/>
      <c r="E152" s="440"/>
      <c r="F152" s="441"/>
      <c r="G152" s="441"/>
      <c r="H152" s="441"/>
      <c r="I152" s="434"/>
      <c r="J152" s="433"/>
      <c r="K152" s="433"/>
      <c r="L152" s="433"/>
      <c r="M152" s="435"/>
      <c r="N152" s="433"/>
      <c r="O152" s="425"/>
      <c r="P152" s="425"/>
      <c r="Q152" s="405"/>
      <c r="R152" s="437"/>
    </row>
    <row r="153" spans="2:88" s="439" customFormat="1" ht="20.100000000000001" customHeight="1" x14ac:dyDescent="0.3">
      <c r="B153" s="442" t="s">
        <v>281</v>
      </c>
      <c r="C153" s="443" t="s">
        <v>357</v>
      </c>
      <c r="E153" s="440"/>
      <c r="F153" s="441"/>
      <c r="G153" s="441"/>
      <c r="H153" s="441"/>
      <c r="I153" s="434"/>
      <c r="J153" s="472">
        <f>J150/L150</f>
        <v>0.70788915061717606</v>
      </c>
      <c r="K153" s="433"/>
      <c r="L153" s="472">
        <f>L150/N150</f>
        <v>0.82376119313435459</v>
      </c>
      <c r="M153" s="435"/>
      <c r="N153" s="433"/>
      <c r="O153" s="425"/>
      <c r="P153" s="425"/>
      <c r="Q153" s="436"/>
      <c r="R153" s="444"/>
    </row>
    <row r="154" spans="2:88" s="439" customFormat="1" ht="20.100000000000001" customHeight="1" x14ac:dyDescent="0.3">
      <c r="B154" s="440"/>
      <c r="C154" s="445" t="s">
        <v>358</v>
      </c>
      <c r="E154" s="440"/>
      <c r="F154" s="441"/>
      <c r="G154" s="441"/>
      <c r="H154" s="441"/>
      <c r="I154" s="434"/>
      <c r="J154" s="433"/>
      <c r="K154" s="433"/>
      <c r="L154" s="433"/>
      <c r="M154" s="435"/>
      <c r="N154" s="433"/>
      <c r="O154" s="406"/>
      <c r="P154" s="429"/>
      <c r="Q154" s="436"/>
      <c r="R154" s="444"/>
    </row>
    <row r="155" spans="2:88" s="439" customFormat="1" ht="20.100000000000001" customHeight="1" x14ac:dyDescent="0.3">
      <c r="B155" s="440"/>
      <c r="C155" s="445" t="s">
        <v>286</v>
      </c>
      <c r="E155" s="440"/>
      <c r="F155" s="441"/>
      <c r="G155" s="441"/>
      <c r="H155" s="441"/>
      <c r="I155" s="434"/>
      <c r="J155" s="433"/>
      <c r="K155" s="433"/>
      <c r="L155" s="433"/>
      <c r="M155" s="435"/>
      <c r="N155" s="433"/>
      <c r="O155" s="406"/>
      <c r="P155" s="429"/>
      <c r="Q155" s="436"/>
      <c r="R155" s="444"/>
    </row>
    <row r="156" spans="2:88" s="439" customFormat="1" ht="20.100000000000001" customHeight="1" x14ac:dyDescent="0.3">
      <c r="B156" s="440"/>
      <c r="C156" s="445" t="s">
        <v>283</v>
      </c>
      <c r="E156" s="440"/>
      <c r="F156" s="441"/>
      <c r="G156" s="441"/>
      <c r="H156" s="441"/>
      <c r="I156" s="434"/>
      <c r="J156" s="433"/>
      <c r="K156" s="433"/>
      <c r="L156" s="433"/>
      <c r="M156" s="435"/>
      <c r="N156" s="433"/>
      <c r="O156" s="406"/>
      <c r="P156" s="429"/>
      <c r="Q156" s="436"/>
      <c r="R156" s="444"/>
    </row>
    <row r="157" spans="2:88" s="439" customFormat="1" ht="20.100000000000001" customHeight="1" x14ac:dyDescent="0.3">
      <c r="B157" s="440"/>
      <c r="C157" s="445" t="s">
        <v>282</v>
      </c>
      <c r="E157" s="440"/>
      <c r="F157" s="441"/>
      <c r="G157" s="441"/>
      <c r="H157" s="441"/>
      <c r="I157" s="434"/>
      <c r="J157" s="433"/>
      <c r="K157" s="433"/>
      <c r="L157" s="433"/>
      <c r="M157" s="435"/>
      <c r="N157" s="433"/>
      <c r="O157" s="446"/>
      <c r="P157" s="430"/>
      <c r="Q157" s="436"/>
      <c r="R157" s="444"/>
    </row>
    <row r="158" spans="2:88" s="439" customFormat="1" ht="20.100000000000001" customHeight="1" x14ac:dyDescent="0.3">
      <c r="B158" s="440"/>
      <c r="C158" s="445" t="s">
        <v>285</v>
      </c>
      <c r="E158" s="440"/>
      <c r="F158" s="441"/>
      <c r="G158" s="441"/>
      <c r="H158" s="441"/>
      <c r="I158" s="434"/>
      <c r="J158" s="433"/>
      <c r="K158" s="433"/>
      <c r="L158" s="433"/>
      <c r="M158" s="435"/>
      <c r="N158" s="433"/>
      <c r="O158" s="446"/>
      <c r="P158" s="430"/>
      <c r="Q158" s="436"/>
      <c r="R158" s="444"/>
    </row>
    <row r="159" spans="2:88" s="439" customFormat="1" ht="20.100000000000001" customHeight="1" x14ac:dyDescent="0.3">
      <c r="B159" s="440"/>
      <c r="C159" s="445" t="s">
        <v>284</v>
      </c>
      <c r="E159" s="440"/>
      <c r="F159" s="441"/>
      <c r="G159" s="441"/>
      <c r="H159" s="441"/>
      <c r="I159" s="434"/>
      <c r="J159" s="434"/>
      <c r="K159" s="434"/>
      <c r="L159" s="434"/>
      <c r="M159" s="447"/>
      <c r="N159" s="434"/>
      <c r="O159" s="448"/>
      <c r="P159" s="449"/>
      <c r="Q159" s="450"/>
      <c r="R159" s="451"/>
    </row>
    <row r="160" spans="2:88" s="439" customFormat="1" ht="20.100000000000001" customHeight="1" x14ac:dyDescent="0.3">
      <c r="B160" s="440"/>
      <c r="C160" s="445" t="s">
        <v>359</v>
      </c>
      <c r="E160" s="440"/>
      <c r="F160" s="441"/>
      <c r="G160" s="441"/>
      <c r="H160" s="441"/>
      <c r="I160" s="434"/>
      <c r="J160" s="434"/>
      <c r="K160" s="434"/>
      <c r="L160" s="434"/>
      <c r="M160" s="447"/>
      <c r="N160" s="434"/>
      <c r="O160" s="448"/>
      <c r="P160" s="449"/>
      <c r="Q160" s="450"/>
      <c r="R160" s="451"/>
    </row>
    <row r="161" spans="2:18" s="439" customFormat="1" x14ac:dyDescent="0.3">
      <c r="B161" s="440"/>
      <c r="C161" s="452"/>
      <c r="E161" s="440"/>
      <c r="F161" s="441"/>
      <c r="G161" s="441"/>
      <c r="H161" s="441"/>
      <c r="I161" s="434"/>
      <c r="J161" s="434"/>
      <c r="K161" s="434"/>
      <c r="L161" s="434"/>
      <c r="M161" s="447"/>
      <c r="N161" s="434"/>
      <c r="O161" s="448"/>
      <c r="P161" s="449"/>
      <c r="Q161" s="450"/>
      <c r="R161" s="451"/>
    </row>
    <row r="162" spans="2:18" s="439" customFormat="1" x14ac:dyDescent="0.3">
      <c r="B162" s="440"/>
      <c r="C162" s="452"/>
      <c r="E162" s="440"/>
      <c r="F162" s="441"/>
      <c r="G162" s="441"/>
      <c r="H162" s="441"/>
      <c r="I162" s="434"/>
      <c r="J162" s="434"/>
      <c r="K162" s="434"/>
      <c r="L162" s="434"/>
      <c r="M162" s="447"/>
      <c r="N162" s="434"/>
      <c r="O162" s="448"/>
      <c r="P162" s="449"/>
      <c r="Q162" s="450"/>
      <c r="R162" s="451"/>
    </row>
    <row r="163" spans="2:18" s="439" customFormat="1" x14ac:dyDescent="0.3">
      <c r="B163" s="440"/>
      <c r="C163" s="452"/>
      <c r="E163" s="440"/>
      <c r="F163" s="441"/>
      <c r="G163" s="441"/>
      <c r="H163" s="441"/>
      <c r="I163" s="434"/>
      <c r="J163" s="434"/>
      <c r="K163" s="434"/>
      <c r="L163" s="434"/>
      <c r="M163" s="447"/>
      <c r="N163" s="434"/>
      <c r="O163" s="448"/>
      <c r="P163" s="449"/>
      <c r="Q163" s="450"/>
      <c r="R163" s="451"/>
    </row>
    <row r="164" spans="2:18" s="439" customFormat="1" x14ac:dyDescent="0.3">
      <c r="B164" s="440"/>
      <c r="C164" s="440"/>
      <c r="E164" s="440"/>
      <c r="F164" s="441"/>
      <c r="G164" s="441"/>
      <c r="H164" s="441"/>
      <c r="I164" s="434"/>
      <c r="M164" s="447"/>
      <c r="N164" s="434"/>
      <c r="O164" s="448"/>
      <c r="P164" s="449"/>
      <c r="Q164" s="450"/>
      <c r="R164" s="451"/>
    </row>
    <row r="165" spans="2:18" s="439" customFormat="1" x14ac:dyDescent="0.3">
      <c r="B165" s="440"/>
      <c r="C165" s="440"/>
      <c r="E165" s="440"/>
      <c r="F165" s="441"/>
      <c r="G165" s="441"/>
      <c r="H165" s="441"/>
      <c r="I165" s="434"/>
      <c r="J165" s="434"/>
      <c r="K165" s="434"/>
      <c r="L165" s="434"/>
      <c r="M165" s="447"/>
      <c r="N165" s="434"/>
      <c r="O165" s="448"/>
      <c r="P165" s="449"/>
      <c r="Q165" s="450"/>
      <c r="R165" s="451"/>
    </row>
    <row r="166" spans="2:18" s="439" customFormat="1" x14ac:dyDescent="0.3">
      <c r="B166" s="440"/>
      <c r="C166" s="440"/>
      <c r="E166" s="440"/>
      <c r="F166" s="441"/>
      <c r="G166" s="441"/>
      <c r="H166" s="441"/>
      <c r="I166" s="434"/>
      <c r="J166" s="434"/>
      <c r="K166" s="434"/>
      <c r="L166" s="434"/>
      <c r="M166" s="447"/>
      <c r="N166" s="434"/>
      <c r="O166" s="448"/>
      <c r="P166" s="449"/>
      <c r="Q166" s="450"/>
      <c r="R166" s="451"/>
    </row>
    <row r="167" spans="2:18" s="439" customFormat="1" x14ac:dyDescent="0.3">
      <c r="B167" s="440"/>
      <c r="C167" s="440"/>
      <c r="E167" s="440"/>
      <c r="F167" s="441"/>
      <c r="G167" s="441"/>
      <c r="H167" s="441"/>
      <c r="I167" s="434"/>
      <c r="J167" s="434"/>
      <c r="K167" s="434"/>
      <c r="L167" s="434"/>
      <c r="M167" s="447"/>
      <c r="N167" s="434"/>
      <c r="O167" s="448"/>
      <c r="P167" s="449"/>
      <c r="Q167" s="450"/>
      <c r="R167" s="451"/>
    </row>
    <row r="168" spans="2:18" s="439" customFormat="1" x14ac:dyDescent="0.3">
      <c r="B168" s="440"/>
      <c r="C168" s="440"/>
      <c r="E168" s="440"/>
      <c r="F168" s="441"/>
      <c r="G168" s="441"/>
      <c r="H168" s="441"/>
      <c r="I168" s="434"/>
      <c r="J168" s="434"/>
      <c r="K168" s="434"/>
      <c r="L168" s="434"/>
      <c r="M168" s="447"/>
      <c r="N168" s="434"/>
      <c r="O168" s="448"/>
      <c r="P168" s="449"/>
      <c r="Q168" s="450"/>
      <c r="R168" s="451"/>
    </row>
    <row r="169" spans="2:18" s="439" customFormat="1" x14ac:dyDescent="0.3">
      <c r="B169" s="440"/>
      <c r="C169" s="440"/>
      <c r="E169" s="440"/>
      <c r="F169" s="441"/>
      <c r="G169" s="441"/>
      <c r="H169" s="441"/>
      <c r="I169" s="434"/>
      <c r="J169" s="434"/>
      <c r="K169" s="434"/>
      <c r="L169" s="434"/>
      <c r="M169" s="447"/>
      <c r="N169" s="434"/>
      <c r="O169" s="448"/>
      <c r="P169" s="449"/>
      <c r="Q169" s="450"/>
      <c r="R169" s="451"/>
    </row>
    <row r="170" spans="2:18" s="439" customFormat="1" x14ac:dyDescent="0.3">
      <c r="B170" s="440"/>
      <c r="C170" s="440"/>
      <c r="E170" s="440"/>
      <c r="F170" s="441"/>
      <c r="G170" s="441"/>
      <c r="H170" s="441"/>
      <c r="I170" s="434"/>
      <c r="J170" s="434"/>
      <c r="K170" s="434"/>
      <c r="L170" s="434"/>
      <c r="M170" s="447"/>
      <c r="N170" s="434"/>
      <c r="O170" s="448"/>
      <c r="P170" s="449"/>
      <c r="Q170" s="450"/>
      <c r="R170" s="451"/>
    </row>
    <row r="171" spans="2:18" s="439" customFormat="1" x14ac:dyDescent="0.3">
      <c r="B171" s="440"/>
      <c r="C171" s="440"/>
      <c r="E171" s="440"/>
      <c r="F171" s="441"/>
      <c r="G171" s="441"/>
      <c r="H171" s="441"/>
      <c r="I171" s="434"/>
      <c r="J171" s="434"/>
      <c r="K171" s="434"/>
      <c r="L171" s="434"/>
      <c r="M171" s="447"/>
      <c r="N171" s="434"/>
      <c r="O171" s="448"/>
      <c r="P171" s="449"/>
      <c r="Q171" s="450"/>
      <c r="R171" s="451"/>
    </row>
    <row r="172" spans="2:18" s="439" customFormat="1" x14ac:dyDescent="0.3">
      <c r="B172" s="440"/>
      <c r="C172" s="440"/>
      <c r="E172" s="440"/>
      <c r="F172" s="441"/>
      <c r="G172" s="441"/>
      <c r="H172" s="441"/>
      <c r="I172" s="434"/>
      <c r="J172" s="434"/>
      <c r="K172" s="434"/>
      <c r="L172" s="434"/>
      <c r="M172" s="447"/>
      <c r="N172" s="434"/>
      <c r="O172" s="448"/>
      <c r="P172" s="449"/>
      <c r="Q172" s="450"/>
      <c r="R172" s="451"/>
    </row>
    <row r="173" spans="2:18" s="439" customFormat="1" x14ac:dyDescent="0.3">
      <c r="B173" s="440"/>
      <c r="C173" s="440"/>
      <c r="E173" s="440"/>
      <c r="F173" s="441"/>
      <c r="G173" s="441"/>
      <c r="H173" s="441"/>
      <c r="I173" s="434"/>
      <c r="J173" s="434"/>
      <c r="K173" s="434"/>
      <c r="L173" s="434"/>
      <c r="M173" s="447"/>
      <c r="N173" s="434"/>
      <c r="O173" s="448"/>
      <c r="P173" s="449"/>
      <c r="Q173" s="450"/>
      <c r="R173" s="451"/>
    </row>
    <row r="174" spans="2:18" s="439" customFormat="1" x14ac:dyDescent="0.3">
      <c r="B174" s="440"/>
      <c r="C174" s="440"/>
      <c r="E174" s="440"/>
      <c r="F174" s="441"/>
      <c r="G174" s="441"/>
      <c r="H174" s="441"/>
      <c r="I174" s="434"/>
      <c r="J174" s="434"/>
      <c r="K174" s="434"/>
      <c r="L174" s="434"/>
      <c r="M174" s="447"/>
      <c r="N174" s="434"/>
      <c r="O174" s="448"/>
      <c r="P174" s="449"/>
      <c r="Q174" s="450"/>
      <c r="R174" s="451"/>
    </row>
    <row r="175" spans="2:18" s="439" customFormat="1" x14ac:dyDescent="0.3">
      <c r="B175" s="440"/>
      <c r="C175" s="440"/>
      <c r="E175" s="440"/>
      <c r="F175" s="441"/>
      <c r="G175" s="441"/>
      <c r="H175" s="441"/>
      <c r="I175" s="434"/>
      <c r="J175" s="434"/>
      <c r="K175" s="434"/>
      <c r="L175" s="434"/>
      <c r="M175" s="447"/>
      <c r="N175" s="434"/>
      <c r="O175" s="448"/>
      <c r="P175" s="449"/>
      <c r="Q175" s="450"/>
      <c r="R175" s="451"/>
    </row>
    <row r="176" spans="2:18" s="439" customFormat="1" x14ac:dyDescent="0.3">
      <c r="B176" s="440"/>
      <c r="C176" s="440"/>
      <c r="E176" s="440"/>
      <c r="F176" s="441"/>
      <c r="G176" s="441"/>
      <c r="H176" s="441"/>
      <c r="I176" s="434"/>
      <c r="J176" s="434"/>
      <c r="K176" s="434"/>
      <c r="L176" s="434"/>
      <c r="M176" s="447"/>
      <c r="N176" s="434"/>
      <c r="O176" s="448"/>
      <c r="P176" s="449"/>
      <c r="Q176" s="450"/>
      <c r="R176" s="451"/>
    </row>
    <row r="177" spans="2:18" s="439" customFormat="1" x14ac:dyDescent="0.3">
      <c r="B177" s="440"/>
      <c r="C177" s="440"/>
      <c r="E177" s="440"/>
      <c r="F177" s="441"/>
      <c r="G177" s="441"/>
      <c r="H177" s="441"/>
      <c r="I177" s="434"/>
      <c r="J177" s="434"/>
      <c r="K177" s="434"/>
      <c r="L177" s="434"/>
      <c r="M177" s="447"/>
      <c r="N177" s="434"/>
      <c r="O177" s="448"/>
      <c r="P177" s="449"/>
      <c r="Q177" s="450"/>
      <c r="R177" s="451"/>
    </row>
    <row r="178" spans="2:18" s="439" customFormat="1" x14ac:dyDescent="0.3">
      <c r="B178" s="440"/>
      <c r="C178" s="440"/>
      <c r="E178" s="440"/>
      <c r="F178" s="441"/>
      <c r="G178" s="441"/>
      <c r="H178" s="441"/>
      <c r="I178" s="434"/>
      <c r="J178" s="434"/>
      <c r="K178" s="434"/>
      <c r="L178" s="434"/>
      <c r="M178" s="447"/>
      <c r="N178" s="434"/>
      <c r="O178" s="448"/>
      <c r="P178" s="449"/>
      <c r="Q178" s="450"/>
      <c r="R178" s="451"/>
    </row>
    <row r="179" spans="2:18" s="439" customFormat="1" x14ac:dyDescent="0.3">
      <c r="B179" s="440"/>
      <c r="C179" s="440"/>
      <c r="E179" s="440"/>
      <c r="F179" s="441"/>
      <c r="G179" s="441"/>
      <c r="H179" s="441"/>
      <c r="I179" s="434"/>
      <c r="J179" s="434"/>
      <c r="K179" s="434"/>
      <c r="L179" s="434"/>
      <c r="M179" s="447"/>
      <c r="N179" s="434"/>
      <c r="O179" s="448"/>
      <c r="P179" s="449"/>
      <c r="Q179" s="450"/>
      <c r="R179" s="451"/>
    </row>
    <row r="180" spans="2:18" s="439" customFormat="1" x14ac:dyDescent="0.3">
      <c r="B180" s="440"/>
      <c r="C180" s="440"/>
      <c r="E180" s="440"/>
      <c r="F180" s="441"/>
      <c r="G180" s="441"/>
      <c r="H180" s="441"/>
      <c r="I180" s="434"/>
      <c r="J180" s="434"/>
      <c r="K180" s="434"/>
      <c r="L180" s="434"/>
      <c r="M180" s="447"/>
      <c r="N180" s="434"/>
      <c r="O180" s="448"/>
      <c r="P180" s="449"/>
      <c r="Q180" s="450"/>
      <c r="R180" s="451"/>
    </row>
    <row r="181" spans="2:18" s="439" customFormat="1" x14ac:dyDescent="0.3">
      <c r="B181" s="440"/>
      <c r="C181" s="440"/>
      <c r="E181" s="440"/>
      <c r="F181" s="441"/>
      <c r="G181" s="441"/>
      <c r="H181" s="441"/>
      <c r="I181" s="434"/>
      <c r="J181" s="434"/>
      <c r="K181" s="434"/>
      <c r="L181" s="434"/>
      <c r="M181" s="447"/>
      <c r="N181" s="434"/>
      <c r="O181" s="448"/>
      <c r="P181" s="449"/>
      <c r="Q181" s="450"/>
      <c r="R181" s="451"/>
    </row>
    <row r="182" spans="2:18" s="439" customFormat="1" x14ac:dyDescent="0.3">
      <c r="B182" s="440"/>
      <c r="C182" s="440"/>
      <c r="E182" s="440"/>
      <c r="F182" s="441"/>
      <c r="G182" s="441"/>
      <c r="H182" s="441"/>
      <c r="I182" s="434"/>
      <c r="J182" s="434"/>
      <c r="K182" s="434"/>
      <c r="L182" s="434"/>
      <c r="M182" s="447"/>
      <c r="N182" s="434"/>
      <c r="O182" s="448"/>
      <c r="P182" s="449"/>
      <c r="Q182" s="450"/>
      <c r="R182" s="451"/>
    </row>
    <row r="183" spans="2:18" s="439" customFormat="1" x14ac:dyDescent="0.3">
      <c r="B183" s="440"/>
      <c r="C183" s="440"/>
      <c r="E183" s="440"/>
      <c r="F183" s="441"/>
      <c r="G183" s="441"/>
      <c r="H183" s="441"/>
      <c r="I183" s="434"/>
      <c r="J183" s="434"/>
      <c r="K183" s="434"/>
      <c r="L183" s="434"/>
      <c r="M183" s="447"/>
      <c r="N183" s="434"/>
      <c r="O183" s="448"/>
      <c r="P183" s="449"/>
      <c r="Q183" s="450"/>
      <c r="R183" s="451"/>
    </row>
    <row r="184" spans="2:18" s="439" customFormat="1" x14ac:dyDescent="0.3">
      <c r="B184" s="440"/>
      <c r="C184" s="440"/>
      <c r="E184" s="440"/>
      <c r="F184" s="441"/>
      <c r="G184" s="441"/>
      <c r="H184" s="441"/>
      <c r="I184" s="434"/>
      <c r="J184" s="434"/>
      <c r="K184" s="434"/>
      <c r="L184" s="434"/>
      <c r="M184" s="447"/>
      <c r="N184" s="434"/>
      <c r="O184" s="448"/>
      <c r="P184" s="449"/>
      <c r="Q184" s="450"/>
      <c r="R184" s="451"/>
    </row>
    <row r="185" spans="2:18" s="439" customFormat="1" x14ac:dyDescent="0.3">
      <c r="B185" s="440"/>
      <c r="C185" s="440"/>
      <c r="E185" s="440"/>
      <c r="F185" s="441"/>
      <c r="G185" s="441"/>
      <c r="H185" s="441"/>
      <c r="I185" s="434"/>
      <c r="J185" s="434"/>
      <c r="K185" s="434"/>
      <c r="L185" s="434"/>
      <c r="M185" s="447"/>
      <c r="N185" s="434"/>
      <c r="O185" s="448"/>
      <c r="P185" s="449"/>
      <c r="Q185" s="450"/>
      <c r="R185" s="451"/>
    </row>
    <row r="186" spans="2:18" s="439" customFormat="1" x14ac:dyDescent="0.3">
      <c r="B186" s="440"/>
      <c r="C186" s="440"/>
      <c r="E186" s="440"/>
      <c r="F186" s="441"/>
      <c r="G186" s="441"/>
      <c r="H186" s="441"/>
      <c r="I186" s="434"/>
      <c r="J186" s="434"/>
      <c r="K186" s="434"/>
      <c r="L186" s="434"/>
      <c r="M186" s="447"/>
      <c r="N186" s="434"/>
      <c r="O186" s="448"/>
      <c r="P186" s="449"/>
      <c r="Q186" s="450"/>
      <c r="R186" s="451"/>
    </row>
    <row r="187" spans="2:18" s="439" customFormat="1" x14ac:dyDescent="0.3">
      <c r="B187" s="440"/>
      <c r="C187" s="440"/>
      <c r="E187" s="440"/>
      <c r="F187" s="441"/>
      <c r="G187" s="441"/>
      <c r="H187" s="441"/>
      <c r="I187" s="434"/>
      <c r="J187" s="434"/>
      <c r="K187" s="434"/>
      <c r="L187" s="434"/>
      <c r="M187" s="447"/>
      <c r="N187" s="434"/>
      <c r="O187" s="448"/>
      <c r="P187" s="449"/>
      <c r="Q187" s="450"/>
      <c r="R187" s="451"/>
    </row>
    <row r="188" spans="2:18" s="439" customFormat="1" x14ac:dyDescent="0.3">
      <c r="B188" s="440"/>
      <c r="C188" s="440"/>
      <c r="E188" s="440"/>
      <c r="F188" s="441"/>
      <c r="G188" s="441"/>
      <c r="H188" s="441"/>
      <c r="I188" s="434"/>
      <c r="J188" s="434"/>
      <c r="K188" s="434"/>
      <c r="L188" s="434"/>
      <c r="M188" s="447"/>
      <c r="N188" s="434"/>
      <c r="O188" s="448"/>
      <c r="P188" s="449"/>
      <c r="Q188" s="450"/>
      <c r="R188" s="451"/>
    </row>
    <row r="189" spans="2:18" s="439" customFormat="1" x14ac:dyDescent="0.3">
      <c r="B189" s="440"/>
      <c r="C189" s="440"/>
      <c r="E189" s="440"/>
      <c r="F189" s="441"/>
      <c r="G189" s="441"/>
      <c r="H189" s="441"/>
      <c r="I189" s="434"/>
      <c r="J189" s="434"/>
      <c r="K189" s="434"/>
      <c r="L189" s="434"/>
      <c r="M189" s="447"/>
      <c r="N189" s="434"/>
      <c r="O189" s="448"/>
      <c r="P189" s="449"/>
      <c r="Q189" s="450"/>
      <c r="R189" s="451"/>
    </row>
    <row r="190" spans="2:18" s="439" customFormat="1" x14ac:dyDescent="0.3">
      <c r="B190" s="440"/>
      <c r="C190" s="440"/>
      <c r="E190" s="440"/>
      <c r="F190" s="441"/>
      <c r="G190" s="441"/>
      <c r="H190" s="441"/>
      <c r="I190" s="434"/>
      <c r="J190" s="434"/>
      <c r="K190" s="434"/>
      <c r="L190" s="434"/>
      <c r="M190" s="447"/>
      <c r="N190" s="434"/>
      <c r="O190" s="448"/>
      <c r="P190" s="449"/>
      <c r="Q190" s="450"/>
      <c r="R190" s="451"/>
    </row>
    <row r="191" spans="2:18" s="439" customFormat="1" x14ac:dyDescent="0.3">
      <c r="B191" s="440"/>
      <c r="C191" s="440"/>
      <c r="E191" s="440"/>
      <c r="F191" s="441"/>
      <c r="G191" s="441"/>
      <c r="H191" s="441"/>
      <c r="I191" s="434"/>
      <c r="J191" s="434"/>
      <c r="K191" s="434"/>
      <c r="L191" s="434"/>
      <c r="M191" s="447"/>
      <c r="N191" s="434"/>
      <c r="O191" s="448"/>
      <c r="P191" s="449"/>
      <c r="Q191" s="450"/>
      <c r="R191" s="451"/>
    </row>
    <row r="192" spans="2:18" s="439" customFormat="1" x14ac:dyDescent="0.3">
      <c r="B192" s="440"/>
      <c r="C192" s="440"/>
      <c r="E192" s="440"/>
      <c r="F192" s="441"/>
      <c r="G192" s="441"/>
      <c r="H192" s="441"/>
      <c r="I192" s="434"/>
      <c r="J192" s="434"/>
      <c r="K192" s="434"/>
      <c r="L192" s="434"/>
      <c r="M192" s="447"/>
      <c r="N192" s="434"/>
      <c r="O192" s="448"/>
      <c r="P192" s="449"/>
      <c r="Q192" s="450"/>
      <c r="R192" s="451"/>
    </row>
    <row r="193" spans="2:18" s="439" customFormat="1" x14ac:dyDescent="0.3">
      <c r="B193" s="440"/>
      <c r="C193" s="440"/>
      <c r="E193" s="440"/>
      <c r="F193" s="441"/>
      <c r="G193" s="441"/>
      <c r="H193" s="441"/>
      <c r="I193" s="434"/>
      <c r="J193" s="434"/>
      <c r="K193" s="434"/>
      <c r="L193" s="434"/>
      <c r="M193" s="447"/>
      <c r="N193" s="434"/>
      <c r="O193" s="448"/>
      <c r="P193" s="449"/>
      <c r="Q193" s="450"/>
      <c r="R193" s="451"/>
    </row>
    <row r="194" spans="2:18" s="439" customFormat="1" x14ac:dyDescent="0.3">
      <c r="B194" s="440"/>
      <c r="C194" s="440"/>
      <c r="E194" s="440"/>
      <c r="F194" s="441"/>
      <c r="G194" s="441"/>
      <c r="H194" s="441"/>
      <c r="I194" s="434"/>
      <c r="J194" s="434"/>
      <c r="K194" s="434"/>
      <c r="L194" s="434"/>
      <c r="M194" s="447"/>
      <c r="N194" s="434"/>
      <c r="O194" s="448"/>
      <c r="P194" s="449"/>
      <c r="Q194" s="450"/>
      <c r="R194" s="451"/>
    </row>
    <row r="195" spans="2:18" s="439" customFormat="1" x14ac:dyDescent="0.3">
      <c r="B195" s="440"/>
      <c r="C195" s="440"/>
      <c r="E195" s="440"/>
      <c r="F195" s="441"/>
      <c r="G195" s="441"/>
      <c r="H195" s="441"/>
      <c r="I195" s="434"/>
      <c r="J195" s="434"/>
      <c r="K195" s="434"/>
      <c r="L195" s="434"/>
      <c r="M195" s="447"/>
      <c r="N195" s="434"/>
      <c r="O195" s="448"/>
      <c r="P195" s="449"/>
      <c r="Q195" s="450"/>
      <c r="R195" s="451"/>
    </row>
    <row r="196" spans="2:18" s="439" customFormat="1" x14ac:dyDescent="0.3">
      <c r="B196" s="440"/>
      <c r="C196" s="440"/>
      <c r="E196" s="440"/>
      <c r="F196" s="441"/>
      <c r="G196" s="441"/>
      <c r="H196" s="441"/>
      <c r="I196" s="434"/>
      <c r="J196" s="434"/>
      <c r="K196" s="434"/>
      <c r="L196" s="434"/>
      <c r="M196" s="447"/>
      <c r="N196" s="434"/>
      <c r="O196" s="448"/>
      <c r="P196" s="449"/>
      <c r="Q196" s="450"/>
      <c r="R196" s="451"/>
    </row>
    <row r="197" spans="2:18" s="439" customFormat="1" x14ac:dyDescent="0.3">
      <c r="B197" s="440"/>
      <c r="C197" s="440"/>
      <c r="E197" s="440"/>
      <c r="F197" s="441"/>
      <c r="G197" s="441"/>
      <c r="H197" s="441"/>
      <c r="I197" s="434"/>
      <c r="J197" s="434"/>
      <c r="K197" s="434"/>
      <c r="L197" s="434"/>
      <c r="M197" s="447"/>
      <c r="N197" s="434"/>
      <c r="O197" s="448"/>
      <c r="P197" s="449"/>
      <c r="Q197" s="450"/>
      <c r="R197" s="451"/>
    </row>
    <row r="198" spans="2:18" s="439" customFormat="1" x14ac:dyDescent="0.3">
      <c r="B198" s="440"/>
      <c r="C198" s="440"/>
      <c r="E198" s="440"/>
      <c r="F198" s="441"/>
      <c r="G198" s="441"/>
      <c r="H198" s="441"/>
      <c r="I198" s="434"/>
      <c r="J198" s="434"/>
      <c r="K198" s="434"/>
      <c r="L198" s="434"/>
      <c r="M198" s="447"/>
      <c r="N198" s="434"/>
      <c r="O198" s="448"/>
      <c r="P198" s="449"/>
      <c r="Q198" s="450"/>
      <c r="R198" s="451"/>
    </row>
    <row r="199" spans="2:18" s="439" customFormat="1" x14ac:dyDescent="0.3">
      <c r="B199" s="440"/>
      <c r="C199" s="440"/>
      <c r="E199" s="440"/>
      <c r="F199" s="441"/>
      <c r="G199" s="441"/>
      <c r="H199" s="441"/>
      <c r="I199" s="434"/>
      <c r="J199" s="434"/>
      <c r="K199" s="434"/>
      <c r="L199" s="434"/>
      <c r="M199" s="447"/>
      <c r="N199" s="434"/>
      <c r="O199" s="448"/>
      <c r="P199" s="449"/>
      <c r="Q199" s="450"/>
      <c r="R199" s="451"/>
    </row>
    <row r="200" spans="2:18" s="439" customFormat="1" x14ac:dyDescent="0.3">
      <c r="B200" s="440"/>
      <c r="C200" s="440"/>
      <c r="E200" s="440"/>
      <c r="F200" s="441"/>
      <c r="G200" s="441"/>
      <c r="H200" s="441"/>
      <c r="I200" s="434"/>
      <c r="J200" s="434"/>
      <c r="K200" s="434"/>
      <c r="L200" s="434"/>
      <c r="M200" s="447"/>
      <c r="N200" s="434"/>
      <c r="O200" s="448"/>
      <c r="P200" s="449"/>
      <c r="Q200" s="450"/>
      <c r="R200" s="451"/>
    </row>
    <row r="201" spans="2:18" s="439" customFormat="1" x14ac:dyDescent="0.3">
      <c r="B201" s="440"/>
      <c r="C201" s="440"/>
      <c r="E201" s="440"/>
      <c r="F201" s="441"/>
      <c r="G201" s="441"/>
      <c r="H201" s="441"/>
      <c r="I201" s="434"/>
      <c r="J201" s="434"/>
      <c r="K201" s="434"/>
      <c r="L201" s="434"/>
      <c r="M201" s="447"/>
      <c r="N201" s="434"/>
      <c r="O201" s="448"/>
      <c r="P201" s="449"/>
      <c r="Q201" s="450"/>
      <c r="R201" s="451"/>
    </row>
    <row r="202" spans="2:18" s="439" customFormat="1" x14ac:dyDescent="0.3">
      <c r="B202" s="440"/>
      <c r="C202" s="440"/>
      <c r="E202" s="440"/>
      <c r="F202" s="441"/>
      <c r="G202" s="441"/>
      <c r="H202" s="441"/>
      <c r="I202" s="434"/>
      <c r="J202" s="434"/>
      <c r="K202" s="434"/>
      <c r="L202" s="434"/>
      <c r="M202" s="447"/>
      <c r="N202" s="434"/>
      <c r="O202" s="448"/>
      <c r="P202" s="449"/>
      <c r="Q202" s="450"/>
      <c r="R202" s="451"/>
    </row>
    <row r="203" spans="2:18" s="439" customFormat="1" x14ac:dyDescent="0.3">
      <c r="B203" s="440"/>
      <c r="C203" s="440"/>
      <c r="E203" s="440"/>
      <c r="F203" s="441"/>
      <c r="G203" s="441"/>
      <c r="H203" s="441"/>
      <c r="I203" s="434"/>
      <c r="J203" s="434"/>
      <c r="K203" s="434"/>
      <c r="L203" s="434"/>
      <c r="M203" s="447"/>
      <c r="N203" s="434"/>
      <c r="O203" s="448"/>
      <c r="P203" s="449"/>
      <c r="Q203" s="450"/>
      <c r="R203" s="451"/>
    </row>
    <row r="204" spans="2:18" s="439" customFormat="1" x14ac:dyDescent="0.3">
      <c r="B204" s="440"/>
      <c r="C204" s="440"/>
      <c r="E204" s="440"/>
      <c r="F204" s="441"/>
      <c r="G204" s="441"/>
      <c r="H204" s="441"/>
      <c r="I204" s="434"/>
      <c r="J204" s="434"/>
      <c r="K204" s="434"/>
      <c r="L204" s="434"/>
      <c r="M204" s="447"/>
      <c r="N204" s="434"/>
      <c r="O204" s="448"/>
      <c r="P204" s="449"/>
      <c r="Q204" s="450"/>
      <c r="R204" s="451"/>
    </row>
    <row r="205" spans="2:18" s="439" customFormat="1" x14ac:dyDescent="0.3">
      <c r="B205" s="440"/>
      <c r="C205" s="440"/>
      <c r="E205" s="440"/>
      <c r="F205" s="441"/>
      <c r="G205" s="441"/>
      <c r="H205" s="441"/>
      <c r="I205" s="434"/>
      <c r="J205" s="434"/>
      <c r="K205" s="434"/>
      <c r="L205" s="434"/>
      <c r="M205" s="447"/>
      <c r="N205" s="434"/>
      <c r="O205" s="448"/>
      <c r="P205" s="449"/>
      <c r="Q205" s="450"/>
      <c r="R205" s="451"/>
    </row>
    <row r="206" spans="2:18" s="439" customFormat="1" x14ac:dyDescent="0.3">
      <c r="B206" s="440"/>
      <c r="C206" s="440"/>
      <c r="E206" s="440"/>
      <c r="F206" s="441"/>
      <c r="G206" s="441"/>
      <c r="H206" s="441"/>
      <c r="I206" s="434"/>
      <c r="J206" s="434"/>
      <c r="K206" s="434"/>
      <c r="L206" s="434"/>
      <c r="M206" s="447"/>
      <c r="N206" s="434"/>
      <c r="O206" s="448"/>
      <c r="P206" s="449"/>
      <c r="Q206" s="450"/>
      <c r="R206" s="451"/>
    </row>
    <row r="207" spans="2:18" s="439" customFormat="1" x14ac:dyDescent="0.3">
      <c r="B207" s="440"/>
      <c r="C207" s="440"/>
      <c r="E207" s="440"/>
      <c r="F207" s="441"/>
      <c r="G207" s="441"/>
      <c r="H207" s="441"/>
      <c r="I207" s="434"/>
      <c r="J207" s="434"/>
      <c r="K207" s="434"/>
      <c r="L207" s="434"/>
      <c r="M207" s="447"/>
      <c r="N207" s="434"/>
      <c r="O207" s="448"/>
      <c r="P207" s="449"/>
      <c r="Q207" s="450"/>
      <c r="R207" s="451"/>
    </row>
    <row r="208" spans="2:18" s="439" customFormat="1" x14ac:dyDescent="0.3">
      <c r="B208" s="440"/>
      <c r="C208" s="440"/>
      <c r="E208" s="440"/>
      <c r="F208" s="441"/>
      <c r="G208" s="441"/>
      <c r="H208" s="441"/>
      <c r="I208" s="434"/>
      <c r="J208" s="434"/>
      <c r="K208" s="434"/>
      <c r="L208" s="434"/>
      <c r="M208" s="447"/>
      <c r="N208" s="434"/>
      <c r="O208" s="448"/>
      <c r="P208" s="449"/>
      <c r="Q208" s="450"/>
      <c r="R208" s="451"/>
    </row>
    <row r="209" spans="2:18" s="439" customFormat="1" x14ac:dyDescent="0.3">
      <c r="B209" s="440"/>
      <c r="C209" s="440"/>
      <c r="E209" s="440"/>
      <c r="F209" s="441"/>
      <c r="G209" s="441"/>
      <c r="H209" s="441"/>
      <c r="I209" s="434"/>
      <c r="J209" s="434"/>
      <c r="K209" s="434"/>
      <c r="L209" s="434"/>
      <c r="M209" s="447"/>
      <c r="N209" s="434"/>
      <c r="O209" s="448"/>
      <c r="P209" s="449"/>
      <c r="Q209" s="450"/>
      <c r="R209" s="451"/>
    </row>
    <row r="210" spans="2:18" s="439" customFormat="1" x14ac:dyDescent="0.3">
      <c r="B210" s="440"/>
      <c r="C210" s="440"/>
      <c r="E210" s="440"/>
      <c r="F210" s="441"/>
      <c r="G210" s="441"/>
      <c r="H210" s="441"/>
      <c r="I210" s="434"/>
      <c r="J210" s="434"/>
      <c r="K210" s="434"/>
      <c r="L210" s="434"/>
      <c r="M210" s="447"/>
      <c r="N210" s="434"/>
      <c r="O210" s="448"/>
      <c r="P210" s="449"/>
      <c r="Q210" s="450"/>
      <c r="R210" s="451"/>
    </row>
    <row r="211" spans="2:18" s="439" customFormat="1" x14ac:dyDescent="0.3">
      <c r="B211" s="440"/>
      <c r="C211" s="440"/>
      <c r="E211" s="440"/>
      <c r="F211" s="441"/>
      <c r="G211" s="441"/>
      <c r="H211" s="441"/>
      <c r="I211" s="434"/>
      <c r="J211" s="434"/>
      <c r="K211" s="434"/>
      <c r="L211" s="434"/>
      <c r="M211" s="447"/>
      <c r="N211" s="434"/>
      <c r="O211" s="448"/>
      <c r="P211" s="449"/>
      <c r="Q211" s="450"/>
      <c r="R211" s="451"/>
    </row>
    <row r="212" spans="2:18" s="439" customFormat="1" x14ac:dyDescent="0.3">
      <c r="B212" s="440"/>
      <c r="C212" s="440"/>
      <c r="E212" s="440"/>
      <c r="F212" s="441"/>
      <c r="G212" s="441"/>
      <c r="H212" s="441"/>
      <c r="I212" s="434"/>
      <c r="J212" s="434"/>
      <c r="K212" s="434"/>
      <c r="L212" s="434"/>
      <c r="M212" s="447"/>
      <c r="N212" s="434"/>
      <c r="O212" s="448"/>
      <c r="P212" s="449"/>
      <c r="Q212" s="450"/>
      <c r="R212" s="451"/>
    </row>
    <row r="213" spans="2:18" s="439" customFormat="1" x14ac:dyDescent="0.3">
      <c r="B213" s="440"/>
      <c r="C213" s="440"/>
      <c r="E213" s="440"/>
      <c r="F213" s="441"/>
      <c r="G213" s="441"/>
      <c r="H213" s="441"/>
      <c r="I213" s="434"/>
      <c r="J213" s="434"/>
      <c r="K213" s="434"/>
      <c r="L213" s="434"/>
      <c r="M213" s="447"/>
      <c r="N213" s="434"/>
      <c r="O213" s="448"/>
      <c r="P213" s="449"/>
      <c r="Q213" s="450"/>
      <c r="R213" s="451"/>
    </row>
    <row r="214" spans="2:18" s="439" customFormat="1" x14ac:dyDescent="0.3">
      <c r="B214" s="440"/>
      <c r="C214" s="440"/>
      <c r="E214" s="440"/>
      <c r="F214" s="441"/>
      <c r="G214" s="441"/>
      <c r="H214" s="441"/>
      <c r="I214" s="434"/>
      <c r="J214" s="434"/>
      <c r="K214" s="434"/>
      <c r="L214" s="434"/>
      <c r="M214" s="447"/>
      <c r="N214" s="434"/>
      <c r="O214" s="448"/>
      <c r="P214" s="449"/>
      <c r="Q214" s="450"/>
      <c r="R214" s="451"/>
    </row>
    <row r="215" spans="2:18" s="439" customFormat="1" x14ac:dyDescent="0.3">
      <c r="B215" s="440"/>
      <c r="C215" s="440"/>
      <c r="E215" s="440"/>
      <c r="F215" s="441"/>
      <c r="G215" s="441"/>
      <c r="H215" s="441"/>
      <c r="I215" s="434"/>
      <c r="J215" s="434"/>
      <c r="K215" s="434"/>
      <c r="L215" s="434"/>
      <c r="M215" s="447"/>
      <c r="N215" s="434"/>
      <c r="O215" s="448"/>
      <c r="P215" s="449"/>
      <c r="Q215" s="450"/>
      <c r="R215" s="451"/>
    </row>
    <row r="216" spans="2:18" s="439" customFormat="1" x14ac:dyDescent="0.3">
      <c r="B216" s="440"/>
      <c r="C216" s="440"/>
      <c r="E216" s="440"/>
      <c r="F216" s="441"/>
      <c r="G216" s="441"/>
      <c r="H216" s="441"/>
      <c r="I216" s="434"/>
      <c r="J216" s="434"/>
      <c r="K216" s="434"/>
      <c r="L216" s="434"/>
      <c r="M216" s="447"/>
      <c r="N216" s="434"/>
      <c r="O216" s="448"/>
      <c r="P216" s="449"/>
      <c r="Q216" s="450"/>
      <c r="R216" s="451"/>
    </row>
    <row r="217" spans="2:18" s="439" customFormat="1" x14ac:dyDescent="0.3">
      <c r="B217" s="440"/>
      <c r="C217" s="440"/>
      <c r="E217" s="440"/>
      <c r="F217" s="441"/>
      <c r="G217" s="441"/>
      <c r="H217" s="441"/>
      <c r="I217" s="434"/>
      <c r="J217" s="434"/>
      <c r="K217" s="434"/>
      <c r="L217" s="434"/>
      <c r="M217" s="447"/>
      <c r="N217" s="434"/>
      <c r="O217" s="448"/>
      <c r="P217" s="449"/>
      <c r="Q217" s="450"/>
      <c r="R217" s="451"/>
    </row>
    <row r="218" spans="2:18" s="439" customFormat="1" x14ac:dyDescent="0.3">
      <c r="B218" s="440"/>
      <c r="C218" s="440"/>
      <c r="E218" s="440"/>
      <c r="F218" s="441"/>
      <c r="G218" s="441"/>
      <c r="H218" s="441"/>
      <c r="I218" s="434"/>
      <c r="J218" s="434"/>
      <c r="K218" s="434"/>
      <c r="L218" s="434"/>
      <c r="M218" s="447"/>
      <c r="N218" s="434"/>
      <c r="O218" s="448"/>
      <c r="P218" s="449"/>
      <c r="Q218" s="450"/>
      <c r="R218" s="451"/>
    </row>
    <row r="219" spans="2:18" s="439" customFormat="1" x14ac:dyDescent="0.3">
      <c r="B219" s="440"/>
      <c r="C219" s="440"/>
      <c r="E219" s="440"/>
      <c r="F219" s="441"/>
      <c r="G219" s="441"/>
      <c r="H219" s="441"/>
      <c r="I219" s="434"/>
      <c r="J219" s="434"/>
      <c r="K219" s="434"/>
      <c r="L219" s="434"/>
      <c r="M219" s="447"/>
      <c r="N219" s="434"/>
      <c r="O219" s="448"/>
      <c r="P219" s="449"/>
      <c r="Q219" s="450"/>
      <c r="R219" s="451"/>
    </row>
    <row r="220" spans="2:18" s="439" customFormat="1" x14ac:dyDescent="0.3">
      <c r="B220" s="440"/>
      <c r="C220" s="440"/>
      <c r="E220" s="440"/>
      <c r="F220" s="441"/>
      <c r="G220" s="441"/>
      <c r="H220" s="441"/>
      <c r="I220" s="434"/>
      <c r="J220" s="434"/>
      <c r="K220" s="434"/>
      <c r="L220" s="434"/>
      <c r="M220" s="447"/>
      <c r="N220" s="434"/>
      <c r="O220" s="448"/>
      <c r="P220" s="449"/>
      <c r="Q220" s="450"/>
      <c r="R220" s="451"/>
    </row>
    <row r="221" spans="2:18" s="439" customFormat="1" x14ac:dyDescent="0.3">
      <c r="B221" s="440"/>
      <c r="C221" s="440"/>
      <c r="E221" s="440"/>
      <c r="F221" s="441"/>
      <c r="G221" s="441"/>
      <c r="H221" s="441"/>
      <c r="I221" s="434"/>
      <c r="J221" s="434"/>
      <c r="K221" s="434"/>
      <c r="L221" s="434"/>
      <c r="M221" s="447"/>
      <c r="N221" s="434"/>
      <c r="O221" s="448"/>
      <c r="P221" s="449"/>
      <c r="Q221" s="450"/>
      <c r="R221" s="451"/>
    </row>
    <row r="222" spans="2:18" s="439" customFormat="1" x14ac:dyDescent="0.3">
      <c r="B222" s="440"/>
      <c r="C222" s="440"/>
      <c r="E222" s="440"/>
      <c r="F222" s="441"/>
      <c r="G222" s="441"/>
      <c r="H222" s="441"/>
      <c r="I222" s="434"/>
      <c r="J222" s="434"/>
      <c r="K222" s="434"/>
      <c r="L222" s="434"/>
      <c r="M222" s="447"/>
      <c r="N222" s="434"/>
      <c r="O222" s="448"/>
      <c r="P222" s="449"/>
      <c r="Q222" s="450"/>
      <c r="R222" s="451"/>
    </row>
    <row r="223" spans="2:18" s="439" customFormat="1" x14ac:dyDescent="0.3">
      <c r="B223" s="440"/>
      <c r="C223" s="440"/>
      <c r="E223" s="440"/>
      <c r="F223" s="441"/>
      <c r="G223" s="441"/>
      <c r="H223" s="441"/>
      <c r="I223" s="434"/>
      <c r="J223" s="434"/>
      <c r="K223" s="434"/>
      <c r="L223" s="434"/>
      <c r="M223" s="447"/>
      <c r="N223" s="434"/>
      <c r="O223" s="448"/>
      <c r="P223" s="449"/>
      <c r="Q223" s="450"/>
      <c r="R223" s="451"/>
    </row>
    <row r="224" spans="2:18" s="439" customFormat="1" x14ac:dyDescent="0.3">
      <c r="B224" s="440"/>
      <c r="C224" s="440"/>
      <c r="E224" s="440"/>
      <c r="F224" s="441"/>
      <c r="G224" s="441"/>
      <c r="H224" s="441"/>
      <c r="I224" s="434"/>
      <c r="J224" s="434"/>
      <c r="K224" s="434"/>
      <c r="L224" s="434"/>
      <c r="M224" s="447"/>
      <c r="N224" s="434"/>
      <c r="O224" s="448"/>
      <c r="P224" s="449"/>
      <c r="Q224" s="450"/>
      <c r="R224" s="451"/>
    </row>
    <row r="225" spans="2:18" s="439" customFormat="1" x14ac:dyDescent="0.3">
      <c r="B225" s="440"/>
      <c r="C225" s="440"/>
      <c r="E225" s="440"/>
      <c r="F225" s="441"/>
      <c r="G225" s="441"/>
      <c r="H225" s="441"/>
      <c r="I225" s="434"/>
      <c r="J225" s="434"/>
      <c r="K225" s="434"/>
      <c r="L225" s="434"/>
      <c r="M225" s="447"/>
      <c r="N225" s="434"/>
      <c r="O225" s="448"/>
      <c r="P225" s="449"/>
      <c r="Q225" s="450"/>
      <c r="R225" s="451"/>
    </row>
    <row r="226" spans="2:18" s="439" customFormat="1" x14ac:dyDescent="0.3">
      <c r="B226" s="440"/>
      <c r="C226" s="440"/>
      <c r="E226" s="440"/>
      <c r="F226" s="441"/>
      <c r="G226" s="441"/>
      <c r="H226" s="441"/>
      <c r="I226" s="434"/>
      <c r="J226" s="434"/>
      <c r="K226" s="434"/>
      <c r="L226" s="434"/>
      <c r="M226" s="447"/>
      <c r="N226" s="434"/>
      <c r="O226" s="448"/>
      <c r="P226" s="449"/>
      <c r="Q226" s="450"/>
      <c r="R226" s="451"/>
    </row>
    <row r="227" spans="2:18" s="439" customFormat="1" x14ac:dyDescent="0.3">
      <c r="B227" s="440"/>
      <c r="C227" s="440"/>
      <c r="E227" s="440"/>
      <c r="F227" s="441"/>
      <c r="G227" s="441"/>
      <c r="H227" s="441"/>
      <c r="I227" s="434"/>
      <c r="J227" s="434"/>
      <c r="K227" s="434"/>
      <c r="L227" s="434"/>
      <c r="M227" s="447"/>
      <c r="N227" s="434"/>
      <c r="O227" s="448"/>
      <c r="P227" s="449"/>
      <c r="Q227" s="450"/>
      <c r="R227" s="451"/>
    </row>
    <row r="228" spans="2:18" s="439" customFormat="1" x14ac:dyDescent="0.3">
      <c r="B228" s="440"/>
      <c r="C228" s="440"/>
      <c r="E228" s="440"/>
      <c r="F228" s="441"/>
      <c r="G228" s="441"/>
      <c r="H228" s="441"/>
      <c r="I228" s="434"/>
      <c r="J228" s="434"/>
      <c r="K228" s="434"/>
      <c r="L228" s="434"/>
      <c r="M228" s="447"/>
      <c r="N228" s="434"/>
      <c r="O228" s="448"/>
      <c r="P228" s="449"/>
      <c r="Q228" s="450"/>
      <c r="R228" s="451"/>
    </row>
    <row r="229" spans="2:18" s="439" customFormat="1" x14ac:dyDescent="0.3">
      <c r="B229" s="440"/>
      <c r="C229" s="440"/>
      <c r="E229" s="440"/>
      <c r="F229" s="441"/>
      <c r="G229" s="441"/>
      <c r="H229" s="441"/>
      <c r="I229" s="434"/>
      <c r="J229" s="434"/>
      <c r="K229" s="434"/>
      <c r="L229" s="434"/>
      <c r="M229" s="447"/>
      <c r="N229" s="434"/>
      <c r="O229" s="448"/>
      <c r="P229" s="449"/>
      <c r="Q229" s="450"/>
      <c r="R229" s="451"/>
    </row>
    <row r="230" spans="2:18" s="439" customFormat="1" x14ac:dyDescent="0.3">
      <c r="B230" s="440"/>
      <c r="C230" s="440"/>
      <c r="E230" s="440"/>
      <c r="F230" s="441"/>
      <c r="G230" s="441"/>
      <c r="H230" s="441"/>
      <c r="I230" s="434"/>
      <c r="J230" s="434"/>
      <c r="K230" s="434"/>
      <c r="L230" s="434"/>
      <c r="M230" s="447"/>
      <c r="N230" s="434"/>
      <c r="O230" s="448"/>
      <c r="P230" s="449"/>
      <c r="Q230" s="450"/>
      <c r="R230" s="451"/>
    </row>
    <row r="231" spans="2:18" s="439" customFormat="1" x14ac:dyDescent="0.3">
      <c r="B231" s="440"/>
      <c r="C231" s="440"/>
      <c r="E231" s="440"/>
      <c r="F231" s="441"/>
      <c r="G231" s="441"/>
      <c r="H231" s="441"/>
      <c r="I231" s="434"/>
      <c r="J231" s="434"/>
      <c r="K231" s="434"/>
      <c r="L231" s="434"/>
      <c r="M231" s="447"/>
      <c r="N231" s="434"/>
      <c r="O231" s="448"/>
      <c r="P231" s="449"/>
      <c r="Q231" s="450"/>
      <c r="R231" s="451"/>
    </row>
    <row r="232" spans="2:18" s="439" customFormat="1" x14ac:dyDescent="0.3">
      <c r="B232" s="440"/>
      <c r="C232" s="440"/>
      <c r="E232" s="440"/>
      <c r="F232" s="441"/>
      <c r="G232" s="441"/>
      <c r="H232" s="441"/>
      <c r="I232" s="434"/>
      <c r="J232" s="434"/>
      <c r="K232" s="434"/>
      <c r="L232" s="434"/>
      <c r="M232" s="447"/>
      <c r="N232" s="434"/>
      <c r="O232" s="448"/>
      <c r="P232" s="449"/>
      <c r="Q232" s="450"/>
      <c r="R232" s="451"/>
    </row>
    <row r="233" spans="2:18" s="439" customFormat="1" x14ac:dyDescent="0.3">
      <c r="B233" s="440"/>
      <c r="C233" s="440"/>
      <c r="E233" s="440"/>
      <c r="F233" s="441"/>
      <c r="G233" s="441"/>
      <c r="H233" s="441"/>
      <c r="I233" s="434"/>
      <c r="J233" s="434"/>
      <c r="K233" s="434"/>
      <c r="L233" s="434"/>
      <c r="M233" s="447"/>
      <c r="N233" s="434"/>
      <c r="O233" s="448"/>
      <c r="P233" s="449"/>
      <c r="Q233" s="450"/>
      <c r="R233" s="451"/>
    </row>
    <row r="234" spans="2:18" s="439" customFormat="1" x14ac:dyDescent="0.3">
      <c r="B234" s="440"/>
      <c r="C234" s="440"/>
      <c r="E234" s="440"/>
      <c r="F234" s="441"/>
      <c r="G234" s="441"/>
      <c r="H234" s="441"/>
      <c r="I234" s="434"/>
      <c r="J234" s="434"/>
      <c r="K234" s="434"/>
      <c r="L234" s="434"/>
      <c r="M234" s="447"/>
      <c r="N234" s="434"/>
      <c r="O234" s="448"/>
      <c r="P234" s="449"/>
      <c r="Q234" s="450"/>
      <c r="R234" s="451"/>
    </row>
    <row r="235" spans="2:18" s="439" customFormat="1" x14ac:dyDescent="0.3">
      <c r="B235" s="440"/>
      <c r="C235" s="440"/>
      <c r="E235" s="440"/>
      <c r="F235" s="441"/>
      <c r="G235" s="441"/>
      <c r="H235" s="441"/>
      <c r="I235" s="434"/>
      <c r="J235" s="434"/>
      <c r="K235" s="434"/>
      <c r="L235" s="434"/>
      <c r="M235" s="447"/>
      <c r="N235" s="434"/>
      <c r="O235" s="448"/>
      <c r="P235" s="449"/>
      <c r="Q235" s="450"/>
      <c r="R235" s="451"/>
    </row>
    <row r="236" spans="2:18" s="439" customFormat="1" x14ac:dyDescent="0.3">
      <c r="B236" s="440"/>
      <c r="C236" s="440"/>
      <c r="E236" s="440"/>
      <c r="F236" s="441"/>
      <c r="G236" s="441"/>
      <c r="H236" s="441"/>
      <c r="I236" s="434"/>
      <c r="J236" s="434"/>
      <c r="K236" s="434"/>
      <c r="L236" s="434"/>
      <c r="M236" s="447"/>
      <c r="N236" s="434"/>
      <c r="O236" s="448"/>
      <c r="P236" s="449"/>
      <c r="Q236" s="450"/>
      <c r="R236" s="451"/>
    </row>
    <row r="237" spans="2:18" s="439" customFormat="1" x14ac:dyDescent="0.3">
      <c r="B237" s="440"/>
      <c r="C237" s="440"/>
      <c r="E237" s="440"/>
      <c r="F237" s="441"/>
      <c r="G237" s="441"/>
      <c r="H237" s="441"/>
      <c r="I237" s="434"/>
      <c r="J237" s="434"/>
      <c r="K237" s="434"/>
      <c r="L237" s="434"/>
      <c r="M237" s="447"/>
      <c r="N237" s="434"/>
      <c r="O237" s="448"/>
      <c r="P237" s="449"/>
      <c r="Q237" s="450"/>
      <c r="R237" s="451"/>
    </row>
    <row r="238" spans="2:18" s="439" customFormat="1" x14ac:dyDescent="0.3">
      <c r="B238" s="440"/>
      <c r="C238" s="440"/>
      <c r="E238" s="440"/>
      <c r="F238" s="441"/>
      <c r="G238" s="441"/>
      <c r="H238" s="441"/>
      <c r="I238" s="434"/>
      <c r="J238" s="434"/>
      <c r="K238" s="434"/>
      <c r="L238" s="434"/>
      <c r="M238" s="447"/>
      <c r="N238" s="434"/>
      <c r="O238" s="448"/>
      <c r="P238" s="449"/>
      <c r="Q238" s="450"/>
      <c r="R238" s="451"/>
    </row>
    <row r="239" spans="2:18" s="439" customFormat="1" x14ac:dyDescent="0.3">
      <c r="B239" s="440"/>
      <c r="C239" s="440"/>
      <c r="E239" s="440"/>
      <c r="F239" s="441"/>
      <c r="G239" s="441"/>
      <c r="H239" s="441"/>
      <c r="I239" s="434"/>
      <c r="J239" s="434"/>
      <c r="K239" s="434"/>
      <c r="L239" s="434"/>
      <c r="M239" s="447"/>
      <c r="N239" s="434"/>
      <c r="O239" s="448"/>
      <c r="P239" s="449"/>
      <c r="Q239" s="450"/>
      <c r="R239" s="451"/>
    </row>
    <row r="240" spans="2:18" s="439" customFormat="1" x14ac:dyDescent="0.3">
      <c r="B240" s="440"/>
      <c r="C240" s="440"/>
      <c r="E240" s="440"/>
      <c r="F240" s="441"/>
      <c r="G240" s="441"/>
      <c r="H240" s="441"/>
      <c r="I240" s="434"/>
      <c r="J240" s="434"/>
      <c r="K240" s="434"/>
      <c r="L240" s="434"/>
      <c r="M240" s="447"/>
      <c r="N240" s="434"/>
      <c r="O240" s="448"/>
      <c r="P240" s="449"/>
      <c r="Q240" s="450"/>
      <c r="R240" s="451"/>
    </row>
    <row r="241" spans="2:18" s="439" customFormat="1" x14ac:dyDescent="0.3">
      <c r="B241" s="440"/>
      <c r="C241" s="440"/>
      <c r="E241" s="440"/>
      <c r="F241" s="441"/>
      <c r="G241" s="441"/>
      <c r="H241" s="441"/>
      <c r="I241" s="434"/>
      <c r="J241" s="434"/>
      <c r="K241" s="434"/>
      <c r="L241" s="434"/>
      <c r="M241" s="447"/>
      <c r="N241" s="434"/>
      <c r="O241" s="448"/>
      <c r="P241" s="449"/>
      <c r="Q241" s="450"/>
      <c r="R241" s="451"/>
    </row>
    <row r="242" spans="2:18" s="439" customFormat="1" x14ac:dyDescent="0.3">
      <c r="B242" s="440"/>
      <c r="C242" s="440"/>
      <c r="E242" s="440"/>
      <c r="F242" s="441"/>
      <c r="G242" s="441"/>
      <c r="H242" s="441"/>
      <c r="I242" s="434"/>
      <c r="J242" s="434"/>
      <c r="K242" s="434"/>
      <c r="L242" s="434"/>
      <c r="M242" s="447"/>
      <c r="N242" s="434"/>
      <c r="O242" s="448"/>
      <c r="P242" s="449"/>
      <c r="Q242" s="450"/>
      <c r="R242" s="451"/>
    </row>
    <row r="243" spans="2:18" s="439" customFormat="1" x14ac:dyDescent="0.3">
      <c r="B243" s="440"/>
      <c r="C243" s="440"/>
      <c r="E243" s="440"/>
      <c r="F243" s="441"/>
      <c r="G243" s="441"/>
      <c r="H243" s="441"/>
      <c r="I243" s="434"/>
      <c r="J243" s="434"/>
      <c r="K243" s="434"/>
      <c r="L243" s="434"/>
      <c r="M243" s="447"/>
      <c r="N243" s="434"/>
      <c r="O243" s="448"/>
      <c r="P243" s="449"/>
      <c r="Q243" s="450"/>
      <c r="R243" s="451"/>
    </row>
    <row r="244" spans="2:18" s="439" customFormat="1" x14ac:dyDescent="0.3">
      <c r="B244" s="440"/>
      <c r="C244" s="440"/>
      <c r="E244" s="440"/>
      <c r="F244" s="441"/>
      <c r="G244" s="441"/>
      <c r="H244" s="441"/>
      <c r="I244" s="434"/>
      <c r="J244" s="434"/>
      <c r="K244" s="434"/>
      <c r="L244" s="434"/>
      <c r="M244" s="447"/>
      <c r="N244" s="434"/>
      <c r="O244" s="448"/>
      <c r="P244" s="449"/>
      <c r="Q244" s="450"/>
      <c r="R244" s="451"/>
    </row>
    <row r="245" spans="2:18" s="439" customFormat="1" x14ac:dyDescent="0.3">
      <c r="B245" s="440"/>
      <c r="C245" s="440"/>
      <c r="E245" s="440"/>
      <c r="F245" s="441"/>
      <c r="G245" s="441"/>
      <c r="H245" s="441"/>
      <c r="I245" s="434"/>
      <c r="J245" s="434"/>
      <c r="K245" s="434"/>
      <c r="L245" s="434"/>
      <c r="M245" s="447"/>
      <c r="N245" s="434"/>
      <c r="O245" s="448"/>
      <c r="P245" s="449"/>
      <c r="Q245" s="450"/>
      <c r="R245" s="451"/>
    </row>
    <row r="246" spans="2:18" s="439" customFormat="1" x14ac:dyDescent="0.3">
      <c r="B246" s="440"/>
      <c r="C246" s="440"/>
      <c r="E246" s="440"/>
      <c r="F246" s="441"/>
      <c r="G246" s="441"/>
      <c r="H246" s="441"/>
      <c r="I246" s="434"/>
      <c r="J246" s="434"/>
      <c r="K246" s="434"/>
      <c r="L246" s="434"/>
      <c r="M246" s="447"/>
      <c r="N246" s="434"/>
      <c r="O246" s="448"/>
      <c r="P246" s="449"/>
      <c r="Q246" s="450"/>
      <c r="R246" s="451"/>
    </row>
    <row r="247" spans="2:18" s="439" customFormat="1" x14ac:dyDescent="0.3">
      <c r="B247" s="440"/>
      <c r="C247" s="440"/>
      <c r="E247" s="440"/>
      <c r="F247" s="441"/>
      <c r="G247" s="441"/>
      <c r="H247" s="441"/>
      <c r="I247" s="434"/>
      <c r="J247" s="434"/>
      <c r="K247" s="434"/>
      <c r="L247" s="434"/>
      <c r="M247" s="447"/>
      <c r="N247" s="434"/>
      <c r="O247" s="448"/>
      <c r="P247" s="449"/>
      <c r="Q247" s="450"/>
      <c r="R247" s="451"/>
    </row>
    <row r="248" spans="2:18" s="439" customFormat="1" x14ac:dyDescent="0.3">
      <c r="B248" s="440"/>
      <c r="C248" s="440"/>
      <c r="E248" s="440"/>
      <c r="F248" s="441"/>
      <c r="G248" s="441"/>
      <c r="H248" s="441"/>
      <c r="I248" s="434"/>
      <c r="J248" s="434"/>
      <c r="K248" s="434"/>
      <c r="L248" s="434"/>
      <c r="M248" s="447"/>
      <c r="N248" s="434"/>
      <c r="O248" s="448"/>
      <c r="P248" s="449"/>
      <c r="Q248" s="450"/>
      <c r="R248" s="451"/>
    </row>
    <row r="249" spans="2:18" s="439" customFormat="1" x14ac:dyDescent="0.3">
      <c r="B249" s="440"/>
      <c r="C249" s="440"/>
      <c r="E249" s="440"/>
      <c r="F249" s="441"/>
      <c r="G249" s="441"/>
      <c r="H249" s="441"/>
      <c r="I249" s="434"/>
      <c r="J249" s="434"/>
      <c r="K249" s="434"/>
      <c r="L249" s="434"/>
      <c r="M249" s="447"/>
      <c r="N249" s="434"/>
      <c r="O249" s="448"/>
      <c r="P249" s="449"/>
      <c r="Q249" s="450"/>
      <c r="R249" s="451"/>
    </row>
    <row r="250" spans="2:18" s="439" customFormat="1" x14ac:dyDescent="0.3">
      <c r="B250" s="440"/>
      <c r="C250" s="440"/>
      <c r="E250" s="440"/>
      <c r="F250" s="441"/>
      <c r="G250" s="441"/>
      <c r="H250" s="441"/>
      <c r="I250" s="434"/>
      <c r="J250" s="434"/>
      <c r="K250" s="434"/>
      <c r="L250" s="434"/>
      <c r="M250" s="447"/>
      <c r="N250" s="434"/>
      <c r="O250" s="448"/>
      <c r="P250" s="449"/>
      <c r="Q250" s="450"/>
      <c r="R250" s="451"/>
    </row>
    <row r="251" spans="2:18" s="439" customFormat="1" x14ac:dyDescent="0.3">
      <c r="B251" s="440"/>
      <c r="C251" s="440"/>
      <c r="E251" s="440"/>
      <c r="F251" s="441"/>
      <c r="G251" s="441"/>
      <c r="H251" s="441"/>
      <c r="I251" s="434"/>
      <c r="J251" s="434"/>
      <c r="K251" s="434"/>
      <c r="L251" s="434"/>
      <c r="M251" s="447"/>
      <c r="N251" s="434"/>
      <c r="O251" s="448"/>
      <c r="P251" s="449"/>
      <c r="Q251" s="450"/>
      <c r="R251" s="451"/>
    </row>
    <row r="252" spans="2:18" s="439" customFormat="1" x14ac:dyDescent="0.3">
      <c r="B252" s="440"/>
      <c r="C252" s="440"/>
      <c r="E252" s="440"/>
      <c r="F252" s="441"/>
      <c r="G252" s="441"/>
      <c r="H252" s="441"/>
      <c r="I252" s="434"/>
      <c r="J252" s="434"/>
      <c r="K252" s="434"/>
      <c r="L252" s="434"/>
      <c r="M252" s="447"/>
      <c r="N252" s="434"/>
      <c r="O252" s="448"/>
      <c r="P252" s="449"/>
      <c r="Q252" s="450"/>
      <c r="R252" s="451"/>
    </row>
    <row r="253" spans="2:18" s="439" customFormat="1" x14ac:dyDescent="0.3">
      <c r="B253" s="440"/>
      <c r="C253" s="440"/>
      <c r="E253" s="440"/>
      <c r="F253" s="441"/>
      <c r="G253" s="441"/>
      <c r="H253" s="441"/>
      <c r="I253" s="434"/>
      <c r="J253" s="434"/>
      <c r="K253" s="434"/>
      <c r="L253" s="434"/>
      <c r="M253" s="447"/>
      <c r="N253" s="434"/>
      <c r="O253" s="448"/>
      <c r="P253" s="449"/>
      <c r="Q253" s="450"/>
      <c r="R253" s="451"/>
    </row>
    <row r="254" spans="2:18" s="439" customFormat="1" x14ac:dyDescent="0.3">
      <c r="B254" s="440"/>
      <c r="C254" s="440"/>
      <c r="E254" s="440"/>
      <c r="F254" s="441"/>
      <c r="G254" s="441"/>
      <c r="H254" s="441"/>
      <c r="I254" s="434"/>
      <c r="J254" s="434"/>
      <c r="K254" s="434"/>
      <c r="L254" s="434"/>
      <c r="M254" s="447"/>
      <c r="N254" s="434"/>
      <c r="O254" s="448"/>
      <c r="P254" s="449"/>
      <c r="Q254" s="450"/>
      <c r="R254" s="451"/>
    </row>
    <row r="255" spans="2:18" s="439" customFormat="1" x14ac:dyDescent="0.3">
      <c r="B255" s="440"/>
      <c r="C255" s="440"/>
      <c r="E255" s="440"/>
      <c r="F255" s="441"/>
      <c r="G255" s="441"/>
      <c r="H255" s="441"/>
      <c r="I255" s="434"/>
      <c r="J255" s="434"/>
      <c r="K255" s="434"/>
      <c r="L255" s="434"/>
      <c r="M255" s="447"/>
      <c r="N255" s="434"/>
      <c r="O255" s="448"/>
      <c r="P255" s="449"/>
      <c r="Q255" s="450"/>
      <c r="R255" s="451"/>
    </row>
    <row r="256" spans="2:18" s="439" customFormat="1" x14ac:dyDescent="0.3">
      <c r="B256" s="440"/>
      <c r="C256" s="440"/>
      <c r="E256" s="440"/>
      <c r="F256" s="441"/>
      <c r="G256" s="441"/>
      <c r="H256" s="441"/>
      <c r="I256" s="434"/>
      <c r="J256" s="434"/>
      <c r="K256" s="434"/>
      <c r="L256" s="434"/>
      <c r="M256" s="447"/>
      <c r="N256" s="434"/>
      <c r="O256" s="448"/>
      <c r="P256" s="449"/>
      <c r="Q256" s="450"/>
      <c r="R256" s="451"/>
    </row>
    <row r="257" spans="2:18" s="439" customFormat="1" x14ac:dyDescent="0.3">
      <c r="B257" s="440"/>
      <c r="C257" s="440"/>
      <c r="E257" s="440"/>
      <c r="F257" s="441"/>
      <c r="G257" s="441"/>
      <c r="H257" s="441"/>
      <c r="I257" s="434"/>
      <c r="J257" s="434"/>
      <c r="K257" s="434"/>
      <c r="L257" s="434"/>
      <c r="M257" s="447"/>
      <c r="N257" s="434"/>
      <c r="O257" s="448"/>
      <c r="P257" s="449"/>
      <c r="Q257" s="450"/>
      <c r="R257" s="451"/>
    </row>
    <row r="258" spans="2:18" s="439" customFormat="1" x14ac:dyDescent="0.3">
      <c r="B258" s="440"/>
      <c r="C258" s="440"/>
      <c r="E258" s="440"/>
      <c r="F258" s="441"/>
      <c r="G258" s="441"/>
      <c r="H258" s="441"/>
      <c r="I258" s="434"/>
      <c r="J258" s="434"/>
      <c r="K258" s="434"/>
      <c r="L258" s="434"/>
      <c r="M258" s="447"/>
      <c r="N258" s="434"/>
      <c r="O258" s="448"/>
      <c r="P258" s="449"/>
      <c r="Q258" s="450"/>
      <c r="R258" s="451"/>
    </row>
    <row r="259" spans="2:18" s="439" customFormat="1" x14ac:dyDescent="0.3">
      <c r="B259" s="440"/>
      <c r="C259" s="440"/>
      <c r="E259" s="440"/>
      <c r="F259" s="441"/>
      <c r="G259" s="441"/>
      <c r="H259" s="441"/>
      <c r="I259" s="434"/>
      <c r="J259" s="434"/>
      <c r="K259" s="434"/>
      <c r="L259" s="434"/>
      <c r="M259" s="447"/>
      <c r="N259" s="434"/>
      <c r="O259" s="448"/>
      <c r="P259" s="449"/>
      <c r="Q259" s="450"/>
      <c r="R259" s="451"/>
    </row>
    <row r="260" spans="2:18" s="439" customFormat="1" x14ac:dyDescent="0.3">
      <c r="B260" s="440"/>
      <c r="C260" s="440"/>
      <c r="E260" s="440"/>
      <c r="F260" s="441"/>
      <c r="G260" s="441"/>
      <c r="H260" s="441"/>
      <c r="I260" s="434"/>
      <c r="J260" s="434"/>
      <c r="K260" s="434"/>
      <c r="L260" s="434"/>
      <c r="M260" s="447"/>
      <c r="N260" s="434"/>
      <c r="O260" s="448"/>
      <c r="P260" s="449"/>
      <c r="Q260" s="450"/>
      <c r="R260" s="451"/>
    </row>
    <row r="261" spans="2:18" s="439" customFormat="1" x14ac:dyDescent="0.3">
      <c r="B261" s="440"/>
      <c r="C261" s="440"/>
      <c r="E261" s="440"/>
      <c r="F261" s="441"/>
      <c r="G261" s="441"/>
      <c r="H261" s="441"/>
      <c r="I261" s="434"/>
      <c r="J261" s="434"/>
      <c r="K261" s="434"/>
      <c r="L261" s="434"/>
      <c r="M261" s="447"/>
      <c r="N261" s="434"/>
      <c r="O261" s="448"/>
      <c r="P261" s="449"/>
      <c r="Q261" s="450"/>
      <c r="R261" s="451"/>
    </row>
    <row r="262" spans="2:18" s="439" customFormat="1" x14ac:dyDescent="0.3">
      <c r="B262" s="440"/>
      <c r="C262" s="440"/>
      <c r="E262" s="440"/>
      <c r="F262" s="441"/>
      <c r="G262" s="441"/>
      <c r="H262" s="441"/>
      <c r="I262" s="434"/>
      <c r="J262" s="434"/>
      <c r="K262" s="434"/>
      <c r="L262" s="434"/>
      <c r="M262" s="447"/>
      <c r="N262" s="434"/>
      <c r="O262" s="448"/>
      <c r="P262" s="449"/>
      <c r="Q262" s="450"/>
      <c r="R262" s="451"/>
    </row>
    <row r="263" spans="2:18" s="439" customFormat="1" x14ac:dyDescent="0.3">
      <c r="B263" s="440"/>
      <c r="C263" s="440"/>
      <c r="E263" s="440"/>
      <c r="F263" s="441"/>
      <c r="G263" s="441"/>
      <c r="H263" s="441"/>
      <c r="I263" s="434"/>
      <c r="J263" s="434"/>
      <c r="K263" s="434"/>
      <c r="L263" s="434"/>
      <c r="M263" s="447"/>
      <c r="N263" s="434"/>
      <c r="O263" s="448"/>
      <c r="P263" s="449"/>
      <c r="Q263" s="450"/>
      <c r="R263" s="451"/>
    </row>
    <row r="264" spans="2:18" s="439" customFormat="1" x14ac:dyDescent="0.3">
      <c r="B264" s="440"/>
      <c r="C264" s="440"/>
      <c r="E264" s="440"/>
      <c r="F264" s="441"/>
      <c r="G264" s="441"/>
      <c r="H264" s="441"/>
      <c r="I264" s="434"/>
      <c r="J264" s="434"/>
      <c r="K264" s="434"/>
      <c r="L264" s="434"/>
      <c r="M264" s="447"/>
      <c r="N264" s="434"/>
      <c r="O264" s="448"/>
      <c r="P264" s="449"/>
      <c r="Q264" s="450"/>
      <c r="R264" s="451"/>
    </row>
    <row r="265" spans="2:18" s="439" customFormat="1" x14ac:dyDescent="0.3">
      <c r="B265" s="440"/>
      <c r="C265" s="440"/>
      <c r="E265" s="440"/>
      <c r="F265" s="441"/>
      <c r="G265" s="441"/>
      <c r="H265" s="441"/>
      <c r="I265" s="434"/>
      <c r="J265" s="434"/>
      <c r="K265" s="434"/>
      <c r="L265" s="434"/>
      <c r="M265" s="447"/>
      <c r="N265" s="434"/>
      <c r="O265" s="448"/>
      <c r="P265" s="449"/>
      <c r="Q265" s="450"/>
      <c r="R265" s="451"/>
    </row>
    <row r="266" spans="2:18" s="439" customFormat="1" x14ac:dyDescent="0.3">
      <c r="B266" s="440"/>
      <c r="C266" s="440"/>
      <c r="E266" s="440"/>
      <c r="F266" s="441"/>
      <c r="G266" s="441"/>
      <c r="H266" s="441"/>
      <c r="I266" s="434"/>
      <c r="J266" s="434"/>
      <c r="K266" s="434"/>
      <c r="L266" s="434"/>
      <c r="M266" s="447"/>
      <c r="N266" s="434"/>
      <c r="O266" s="448"/>
      <c r="P266" s="449"/>
      <c r="Q266" s="450"/>
      <c r="R266" s="451"/>
    </row>
    <row r="267" spans="2:18" s="439" customFormat="1" x14ac:dyDescent="0.3">
      <c r="B267" s="440"/>
      <c r="C267" s="440"/>
      <c r="E267" s="440"/>
      <c r="F267" s="441"/>
      <c r="G267" s="441"/>
      <c r="H267" s="441"/>
      <c r="I267" s="434"/>
      <c r="J267" s="434"/>
      <c r="K267" s="434"/>
      <c r="L267" s="434"/>
      <c r="M267" s="447"/>
      <c r="N267" s="434"/>
      <c r="O267" s="448"/>
      <c r="P267" s="449"/>
      <c r="Q267" s="450"/>
      <c r="R267" s="451"/>
    </row>
    <row r="268" spans="2:18" s="439" customFormat="1" x14ac:dyDescent="0.3">
      <c r="B268" s="440"/>
      <c r="C268" s="440"/>
      <c r="E268" s="440"/>
      <c r="F268" s="441"/>
      <c r="G268" s="441"/>
      <c r="H268" s="441"/>
      <c r="I268" s="434"/>
      <c r="J268" s="434"/>
      <c r="K268" s="434"/>
      <c r="L268" s="434"/>
      <c r="M268" s="447"/>
      <c r="N268" s="434"/>
      <c r="O268" s="448"/>
      <c r="P268" s="449"/>
      <c r="Q268" s="450"/>
      <c r="R268" s="451"/>
    </row>
    <row r="269" spans="2:18" s="439" customFormat="1" x14ac:dyDescent="0.3">
      <c r="B269" s="440"/>
      <c r="C269" s="440"/>
      <c r="E269" s="440"/>
      <c r="F269" s="441"/>
      <c r="G269" s="441"/>
      <c r="H269" s="441"/>
      <c r="I269" s="434"/>
      <c r="J269" s="434"/>
      <c r="K269" s="434"/>
      <c r="L269" s="434"/>
      <c r="M269" s="447"/>
      <c r="N269" s="434"/>
      <c r="O269" s="448"/>
      <c r="P269" s="449"/>
      <c r="Q269" s="450"/>
      <c r="R269" s="451"/>
    </row>
    <row r="270" spans="2:18" s="439" customFormat="1" x14ac:dyDescent="0.3">
      <c r="B270" s="440"/>
      <c r="C270" s="440"/>
      <c r="E270" s="440"/>
      <c r="F270" s="441"/>
      <c r="G270" s="441"/>
      <c r="H270" s="441"/>
      <c r="I270" s="434"/>
      <c r="J270" s="434"/>
      <c r="K270" s="434"/>
      <c r="L270" s="434"/>
      <c r="M270" s="447"/>
      <c r="N270" s="434"/>
      <c r="O270" s="448"/>
      <c r="P270" s="449"/>
      <c r="Q270" s="450"/>
      <c r="R270" s="451"/>
    </row>
    <row r="271" spans="2:18" s="439" customFormat="1" x14ac:dyDescent="0.3">
      <c r="B271" s="440"/>
      <c r="C271" s="440"/>
      <c r="E271" s="440"/>
      <c r="F271" s="441"/>
      <c r="G271" s="441"/>
      <c r="H271" s="441"/>
      <c r="I271" s="434"/>
      <c r="J271" s="434"/>
      <c r="K271" s="434"/>
      <c r="L271" s="434"/>
      <c r="M271" s="447"/>
      <c r="N271" s="434"/>
      <c r="O271" s="448"/>
      <c r="P271" s="449"/>
      <c r="Q271" s="450"/>
      <c r="R271" s="451"/>
    </row>
    <row r="272" spans="2:18" s="439" customFormat="1" x14ac:dyDescent="0.3">
      <c r="B272" s="440"/>
      <c r="C272" s="440"/>
      <c r="E272" s="440"/>
      <c r="F272" s="441"/>
      <c r="G272" s="441"/>
      <c r="H272" s="441"/>
      <c r="I272" s="434"/>
      <c r="J272" s="434"/>
      <c r="K272" s="434"/>
      <c r="L272" s="434"/>
      <c r="M272" s="447"/>
      <c r="N272" s="434"/>
      <c r="O272" s="448"/>
      <c r="P272" s="449"/>
      <c r="Q272" s="450"/>
      <c r="R272" s="451"/>
    </row>
    <row r="273" spans="2:18" s="439" customFormat="1" x14ac:dyDescent="0.3">
      <c r="B273" s="440"/>
      <c r="C273" s="440"/>
      <c r="E273" s="440"/>
      <c r="F273" s="441"/>
      <c r="G273" s="441"/>
      <c r="H273" s="441"/>
      <c r="I273" s="434"/>
      <c r="J273" s="434"/>
      <c r="K273" s="434"/>
      <c r="L273" s="434"/>
      <c r="M273" s="447"/>
      <c r="N273" s="434"/>
      <c r="O273" s="448"/>
      <c r="P273" s="449"/>
      <c r="Q273" s="450"/>
      <c r="R273" s="451"/>
    </row>
    <row r="274" spans="2:18" s="439" customFormat="1" x14ac:dyDescent="0.3">
      <c r="B274" s="440"/>
      <c r="C274" s="440"/>
      <c r="E274" s="440"/>
      <c r="F274" s="441"/>
      <c r="G274" s="441"/>
      <c r="H274" s="441"/>
      <c r="I274" s="434"/>
      <c r="J274" s="434"/>
      <c r="K274" s="434"/>
      <c r="L274" s="434"/>
      <c r="M274" s="447"/>
      <c r="N274" s="434"/>
      <c r="O274" s="448"/>
      <c r="P274" s="449"/>
      <c r="Q274" s="450"/>
      <c r="R274" s="451"/>
    </row>
    <row r="275" spans="2:18" s="439" customFormat="1" x14ac:dyDescent="0.3">
      <c r="B275" s="440"/>
      <c r="C275" s="440"/>
      <c r="E275" s="440"/>
      <c r="F275" s="441"/>
      <c r="G275" s="441"/>
      <c r="H275" s="441"/>
      <c r="I275" s="434"/>
      <c r="J275" s="434"/>
      <c r="K275" s="434"/>
      <c r="L275" s="434"/>
      <c r="M275" s="447"/>
      <c r="N275" s="434"/>
      <c r="O275" s="448"/>
      <c r="P275" s="449"/>
      <c r="Q275" s="450"/>
      <c r="R275" s="451"/>
    </row>
    <row r="276" spans="2:18" s="439" customFormat="1" x14ac:dyDescent="0.3">
      <c r="B276" s="440"/>
      <c r="C276" s="440"/>
      <c r="E276" s="440"/>
      <c r="F276" s="441"/>
      <c r="G276" s="441"/>
      <c r="H276" s="441"/>
      <c r="I276" s="434"/>
      <c r="J276" s="434"/>
      <c r="K276" s="434"/>
      <c r="L276" s="434"/>
      <c r="M276" s="447"/>
      <c r="N276" s="434"/>
      <c r="O276" s="448"/>
      <c r="P276" s="449"/>
      <c r="Q276" s="450"/>
      <c r="R276" s="451"/>
    </row>
    <row r="277" spans="2:18" s="439" customFormat="1" x14ac:dyDescent="0.3">
      <c r="B277" s="440"/>
      <c r="C277" s="440"/>
      <c r="E277" s="440"/>
      <c r="F277" s="441"/>
      <c r="G277" s="441"/>
      <c r="H277" s="441"/>
      <c r="I277" s="434"/>
      <c r="J277" s="434"/>
      <c r="K277" s="434"/>
      <c r="L277" s="434"/>
      <c r="M277" s="447"/>
      <c r="N277" s="434"/>
      <c r="O277" s="448"/>
      <c r="P277" s="449"/>
      <c r="Q277" s="450"/>
      <c r="R277" s="451"/>
    </row>
    <row r="278" spans="2:18" s="439" customFormat="1" x14ac:dyDescent="0.3">
      <c r="B278" s="440"/>
      <c r="C278" s="440"/>
      <c r="E278" s="440"/>
      <c r="F278" s="441"/>
      <c r="G278" s="441"/>
      <c r="H278" s="441"/>
      <c r="I278" s="434"/>
      <c r="J278" s="434"/>
      <c r="K278" s="434"/>
      <c r="L278" s="434"/>
      <c r="M278" s="447"/>
      <c r="N278" s="434"/>
      <c r="O278" s="448"/>
      <c r="P278" s="449"/>
      <c r="Q278" s="450"/>
      <c r="R278" s="451"/>
    </row>
    <row r="279" spans="2:18" s="439" customFormat="1" x14ac:dyDescent="0.3">
      <c r="B279" s="440"/>
      <c r="C279" s="440"/>
      <c r="E279" s="440"/>
      <c r="F279" s="441"/>
      <c r="G279" s="441"/>
      <c r="H279" s="441"/>
      <c r="I279" s="434"/>
      <c r="J279" s="434"/>
      <c r="K279" s="434"/>
      <c r="L279" s="434"/>
      <c r="M279" s="447"/>
      <c r="N279" s="434"/>
      <c r="O279" s="448"/>
      <c r="P279" s="449"/>
      <c r="Q279" s="450"/>
      <c r="R279" s="451"/>
    </row>
    <row r="280" spans="2:18" s="439" customFormat="1" x14ac:dyDescent="0.3">
      <c r="B280" s="440"/>
      <c r="C280" s="440"/>
      <c r="E280" s="440"/>
      <c r="F280" s="441"/>
      <c r="G280" s="441"/>
      <c r="H280" s="441"/>
      <c r="I280" s="434"/>
      <c r="J280" s="434"/>
      <c r="K280" s="434"/>
      <c r="L280" s="434"/>
      <c r="M280" s="447"/>
      <c r="N280" s="434"/>
      <c r="O280" s="448"/>
      <c r="P280" s="449"/>
      <c r="Q280" s="450"/>
      <c r="R280" s="451"/>
    </row>
    <row r="281" spans="2:18" s="439" customFormat="1" x14ac:dyDescent="0.3">
      <c r="B281" s="440"/>
      <c r="C281" s="440"/>
      <c r="E281" s="440"/>
      <c r="F281" s="441"/>
      <c r="G281" s="441"/>
      <c r="H281" s="441"/>
      <c r="I281" s="434"/>
      <c r="J281" s="434"/>
      <c r="K281" s="434"/>
      <c r="L281" s="434"/>
      <c r="M281" s="447"/>
      <c r="N281" s="434"/>
      <c r="O281" s="448"/>
      <c r="P281" s="449"/>
      <c r="Q281" s="450"/>
      <c r="R281" s="451"/>
    </row>
    <row r="282" spans="2:18" s="439" customFormat="1" x14ac:dyDescent="0.3">
      <c r="B282" s="440"/>
      <c r="C282" s="440"/>
      <c r="E282" s="440"/>
      <c r="F282" s="441"/>
      <c r="G282" s="441"/>
      <c r="H282" s="441"/>
      <c r="I282" s="434"/>
      <c r="J282" s="434"/>
      <c r="K282" s="434"/>
      <c r="L282" s="434"/>
      <c r="M282" s="447"/>
      <c r="N282" s="434"/>
      <c r="O282" s="448"/>
      <c r="P282" s="449"/>
      <c r="Q282" s="450"/>
      <c r="R282" s="451"/>
    </row>
    <row r="283" spans="2:18" s="439" customFormat="1" x14ac:dyDescent="0.3">
      <c r="B283" s="440"/>
      <c r="C283" s="440"/>
      <c r="E283" s="440"/>
      <c r="F283" s="441"/>
      <c r="G283" s="441"/>
      <c r="H283" s="441"/>
      <c r="I283" s="434"/>
      <c r="J283" s="434"/>
      <c r="K283" s="434"/>
      <c r="L283" s="434"/>
      <c r="M283" s="447"/>
      <c r="N283" s="434"/>
      <c r="O283" s="448"/>
      <c r="P283" s="449"/>
      <c r="Q283" s="450"/>
      <c r="R283" s="451"/>
    </row>
    <row r="284" spans="2:18" s="439" customFormat="1" x14ac:dyDescent="0.3">
      <c r="B284" s="440"/>
      <c r="C284" s="440"/>
      <c r="E284" s="440"/>
      <c r="F284" s="441"/>
      <c r="G284" s="441"/>
      <c r="H284" s="441"/>
      <c r="I284" s="434"/>
      <c r="J284" s="434"/>
      <c r="K284" s="434"/>
      <c r="L284" s="434"/>
      <c r="M284" s="447"/>
      <c r="N284" s="434"/>
      <c r="O284" s="448"/>
      <c r="P284" s="449"/>
      <c r="Q284" s="450"/>
      <c r="R284" s="451"/>
    </row>
    <row r="285" spans="2:18" s="439" customFormat="1" x14ac:dyDescent="0.3">
      <c r="B285" s="440"/>
      <c r="C285" s="440"/>
      <c r="E285" s="440"/>
      <c r="F285" s="441"/>
      <c r="G285" s="441"/>
      <c r="H285" s="441"/>
      <c r="I285" s="434"/>
      <c r="J285" s="434"/>
      <c r="K285" s="434"/>
      <c r="L285" s="434"/>
      <c r="M285" s="447"/>
      <c r="N285" s="434"/>
      <c r="O285" s="448"/>
      <c r="P285" s="449"/>
      <c r="Q285" s="450"/>
      <c r="R285" s="451"/>
    </row>
    <row r="286" spans="2:18" s="439" customFormat="1" x14ac:dyDescent="0.3">
      <c r="B286" s="440"/>
      <c r="C286" s="440"/>
      <c r="E286" s="440"/>
      <c r="F286" s="441"/>
      <c r="G286" s="441"/>
      <c r="H286" s="441"/>
      <c r="I286" s="434"/>
      <c r="J286" s="434"/>
      <c r="K286" s="434"/>
      <c r="L286" s="434"/>
      <c r="M286" s="447"/>
      <c r="N286" s="434"/>
      <c r="O286" s="448"/>
      <c r="P286" s="449"/>
      <c r="Q286" s="450"/>
      <c r="R286" s="451"/>
    </row>
    <row r="287" spans="2:18" s="439" customFormat="1" x14ac:dyDescent="0.3">
      <c r="B287" s="440"/>
      <c r="C287" s="440"/>
      <c r="E287" s="440"/>
      <c r="F287" s="441"/>
      <c r="G287" s="441"/>
      <c r="H287" s="441"/>
      <c r="I287" s="434"/>
      <c r="J287" s="434"/>
      <c r="K287" s="434"/>
      <c r="L287" s="434"/>
      <c r="M287" s="447"/>
      <c r="N287" s="434"/>
      <c r="O287" s="448"/>
      <c r="P287" s="449"/>
      <c r="Q287" s="450"/>
      <c r="R287" s="451"/>
    </row>
    <row r="288" spans="2:18" s="439" customFormat="1" x14ac:dyDescent="0.3">
      <c r="B288" s="440"/>
      <c r="C288" s="440"/>
      <c r="E288" s="440"/>
      <c r="F288" s="441"/>
      <c r="G288" s="441"/>
      <c r="H288" s="441"/>
      <c r="I288" s="434"/>
      <c r="J288" s="434"/>
      <c r="K288" s="434"/>
      <c r="L288" s="434"/>
      <c r="M288" s="447"/>
      <c r="N288" s="434"/>
      <c r="O288" s="448"/>
      <c r="P288" s="449"/>
      <c r="Q288" s="450"/>
      <c r="R288" s="451"/>
    </row>
    <row r="289" spans="2:18" s="439" customFormat="1" x14ac:dyDescent="0.3">
      <c r="B289" s="440"/>
      <c r="C289" s="440"/>
      <c r="E289" s="440"/>
      <c r="F289" s="441"/>
      <c r="G289" s="441"/>
      <c r="H289" s="441"/>
      <c r="I289" s="434"/>
      <c r="J289" s="434"/>
      <c r="K289" s="434"/>
      <c r="L289" s="434"/>
      <c r="M289" s="447"/>
      <c r="N289" s="434"/>
      <c r="O289" s="448"/>
      <c r="P289" s="449"/>
      <c r="Q289" s="450"/>
      <c r="R289" s="451"/>
    </row>
    <row r="290" spans="2:18" s="439" customFormat="1" x14ac:dyDescent="0.3">
      <c r="B290" s="440"/>
      <c r="C290" s="440"/>
      <c r="E290" s="440"/>
      <c r="F290" s="441"/>
      <c r="G290" s="441"/>
      <c r="H290" s="441"/>
      <c r="I290" s="434"/>
      <c r="J290" s="434"/>
      <c r="K290" s="434"/>
      <c r="L290" s="434"/>
      <c r="M290" s="447"/>
      <c r="N290" s="434"/>
      <c r="O290" s="448"/>
      <c r="P290" s="449"/>
      <c r="Q290" s="450"/>
      <c r="R290" s="451"/>
    </row>
    <row r="291" spans="2:18" s="439" customFormat="1" x14ac:dyDescent="0.3">
      <c r="B291" s="440"/>
      <c r="C291" s="440"/>
      <c r="E291" s="440"/>
      <c r="F291" s="441"/>
      <c r="G291" s="441"/>
      <c r="H291" s="441"/>
      <c r="I291" s="434"/>
      <c r="J291" s="434"/>
      <c r="K291" s="434"/>
      <c r="L291" s="434"/>
      <c r="M291" s="447"/>
      <c r="N291" s="434"/>
      <c r="O291" s="448"/>
      <c r="P291" s="449"/>
      <c r="Q291" s="450"/>
      <c r="R291" s="451"/>
    </row>
    <row r="292" spans="2:18" s="439" customFormat="1" x14ac:dyDescent="0.3">
      <c r="B292" s="440"/>
      <c r="C292" s="440"/>
      <c r="E292" s="440"/>
      <c r="F292" s="441"/>
      <c r="G292" s="441"/>
      <c r="H292" s="441"/>
      <c r="I292" s="434"/>
      <c r="J292" s="434"/>
      <c r="K292" s="434"/>
      <c r="L292" s="434"/>
      <c r="M292" s="447"/>
      <c r="N292" s="434"/>
      <c r="O292" s="448"/>
      <c r="P292" s="449"/>
      <c r="Q292" s="450"/>
      <c r="R292" s="451"/>
    </row>
    <row r="293" spans="2:18" s="439" customFormat="1" x14ac:dyDescent="0.3">
      <c r="B293" s="440"/>
      <c r="C293" s="440"/>
      <c r="E293" s="440"/>
      <c r="F293" s="441"/>
      <c r="G293" s="441"/>
      <c r="H293" s="441"/>
      <c r="I293" s="434"/>
      <c r="J293" s="434"/>
      <c r="K293" s="434"/>
      <c r="L293" s="434"/>
      <c r="M293" s="447"/>
      <c r="N293" s="434"/>
      <c r="O293" s="448"/>
      <c r="P293" s="449"/>
      <c r="Q293" s="450"/>
      <c r="R293" s="451"/>
    </row>
    <row r="294" spans="2:18" s="439" customFormat="1" x14ac:dyDescent="0.3">
      <c r="B294" s="440"/>
      <c r="C294" s="440"/>
      <c r="E294" s="440"/>
      <c r="F294" s="441"/>
      <c r="G294" s="441"/>
      <c r="H294" s="441"/>
      <c r="I294" s="434"/>
      <c r="J294" s="434"/>
      <c r="K294" s="434"/>
      <c r="L294" s="434"/>
      <c r="M294" s="447"/>
      <c r="N294" s="434"/>
      <c r="O294" s="448"/>
      <c r="P294" s="449"/>
      <c r="Q294" s="450"/>
      <c r="R294" s="451"/>
    </row>
    <row r="295" spans="2:18" s="439" customFormat="1" x14ac:dyDescent="0.3">
      <c r="B295" s="440"/>
      <c r="C295" s="440"/>
      <c r="E295" s="440"/>
      <c r="F295" s="441"/>
      <c r="G295" s="441"/>
      <c r="H295" s="441"/>
      <c r="I295" s="434"/>
      <c r="J295" s="434"/>
      <c r="K295" s="434"/>
      <c r="L295" s="434"/>
      <c r="M295" s="447"/>
      <c r="N295" s="434"/>
      <c r="O295" s="448"/>
      <c r="P295" s="449"/>
      <c r="Q295" s="450"/>
      <c r="R295" s="451"/>
    </row>
    <row r="296" spans="2:18" s="439" customFormat="1" x14ac:dyDescent="0.3">
      <c r="B296" s="440"/>
      <c r="C296" s="440"/>
      <c r="E296" s="440"/>
      <c r="F296" s="441"/>
      <c r="G296" s="441"/>
      <c r="H296" s="441"/>
      <c r="I296" s="434"/>
      <c r="J296" s="434"/>
      <c r="K296" s="434"/>
      <c r="L296" s="434"/>
      <c r="M296" s="447"/>
      <c r="N296" s="434"/>
      <c r="O296" s="448"/>
      <c r="P296" s="449"/>
      <c r="Q296" s="450"/>
      <c r="R296" s="451"/>
    </row>
    <row r="297" spans="2:18" s="439" customFormat="1" x14ac:dyDescent="0.3">
      <c r="B297" s="440"/>
      <c r="C297" s="440"/>
      <c r="E297" s="440"/>
      <c r="F297" s="441"/>
      <c r="G297" s="441"/>
      <c r="H297" s="441"/>
      <c r="I297" s="434"/>
      <c r="J297" s="434"/>
      <c r="K297" s="434"/>
      <c r="L297" s="434"/>
      <c r="M297" s="447"/>
      <c r="N297" s="434"/>
      <c r="O297" s="448"/>
      <c r="P297" s="449"/>
      <c r="Q297" s="450"/>
      <c r="R297" s="451"/>
    </row>
    <row r="298" spans="2:18" s="439" customFormat="1" x14ac:dyDescent="0.3">
      <c r="B298" s="440"/>
      <c r="C298" s="440"/>
      <c r="E298" s="440"/>
      <c r="F298" s="441"/>
      <c r="G298" s="441"/>
      <c r="H298" s="441"/>
      <c r="I298" s="434"/>
      <c r="J298" s="434"/>
      <c r="K298" s="434"/>
      <c r="L298" s="434"/>
      <c r="M298" s="447"/>
      <c r="N298" s="434"/>
      <c r="O298" s="448"/>
      <c r="P298" s="449"/>
      <c r="Q298" s="450"/>
      <c r="R298" s="451"/>
    </row>
    <row r="299" spans="2:18" s="439" customFormat="1" x14ac:dyDescent="0.3">
      <c r="B299" s="440"/>
      <c r="C299" s="440"/>
      <c r="E299" s="440"/>
      <c r="F299" s="441"/>
      <c r="G299" s="441"/>
      <c r="H299" s="441"/>
      <c r="I299" s="434"/>
      <c r="J299" s="434"/>
      <c r="K299" s="434"/>
      <c r="L299" s="434"/>
      <c r="M299" s="447"/>
      <c r="N299" s="434"/>
      <c r="O299" s="448"/>
      <c r="P299" s="449"/>
      <c r="Q299" s="450"/>
      <c r="R299" s="451"/>
    </row>
    <row r="300" spans="2:18" s="439" customFormat="1" x14ac:dyDescent="0.3">
      <c r="B300" s="440"/>
      <c r="C300" s="440"/>
      <c r="E300" s="440"/>
      <c r="F300" s="441"/>
      <c r="G300" s="441"/>
      <c r="H300" s="441"/>
      <c r="I300" s="434"/>
      <c r="J300" s="434"/>
      <c r="K300" s="434"/>
      <c r="L300" s="434"/>
      <c r="M300" s="447"/>
      <c r="N300" s="434"/>
      <c r="O300" s="448"/>
      <c r="P300" s="449"/>
      <c r="Q300" s="450"/>
      <c r="R300" s="451"/>
    </row>
    <row r="301" spans="2:18" s="439" customFormat="1" x14ac:dyDescent="0.3">
      <c r="B301" s="440"/>
      <c r="C301" s="440"/>
      <c r="E301" s="440"/>
      <c r="F301" s="441"/>
      <c r="G301" s="441"/>
      <c r="H301" s="441"/>
      <c r="I301" s="434"/>
      <c r="J301" s="434"/>
      <c r="K301" s="434"/>
      <c r="L301" s="434"/>
      <c r="M301" s="447"/>
      <c r="N301" s="434"/>
      <c r="O301" s="448"/>
      <c r="P301" s="449"/>
      <c r="Q301" s="450"/>
      <c r="R301" s="451"/>
    </row>
    <row r="302" spans="2:18" s="439" customFormat="1" x14ac:dyDescent="0.3">
      <c r="B302" s="440"/>
      <c r="C302" s="440"/>
      <c r="E302" s="440"/>
      <c r="F302" s="441"/>
      <c r="G302" s="441"/>
      <c r="H302" s="441"/>
      <c r="I302" s="434"/>
      <c r="J302" s="434"/>
      <c r="K302" s="434"/>
      <c r="L302" s="434"/>
      <c r="M302" s="447"/>
      <c r="N302" s="434"/>
      <c r="O302" s="448"/>
      <c r="P302" s="449"/>
      <c r="Q302" s="450"/>
      <c r="R302" s="451"/>
    </row>
    <row r="303" spans="2:18" s="439" customFormat="1" x14ac:dyDescent="0.3">
      <c r="B303" s="440"/>
      <c r="C303" s="440"/>
      <c r="E303" s="440"/>
      <c r="F303" s="441"/>
      <c r="G303" s="441"/>
      <c r="H303" s="441"/>
      <c r="I303" s="434"/>
      <c r="J303" s="434"/>
      <c r="K303" s="434"/>
      <c r="L303" s="434"/>
      <c r="M303" s="447"/>
      <c r="N303" s="434"/>
      <c r="O303" s="448"/>
      <c r="P303" s="449"/>
      <c r="Q303" s="450"/>
      <c r="R303" s="451"/>
    </row>
    <row r="304" spans="2:18" s="439" customFormat="1" x14ac:dyDescent="0.3">
      <c r="B304" s="440"/>
      <c r="C304" s="440"/>
      <c r="E304" s="440"/>
      <c r="F304" s="441"/>
      <c r="G304" s="441"/>
      <c r="H304" s="441"/>
      <c r="I304" s="434"/>
      <c r="J304" s="434"/>
      <c r="K304" s="434"/>
      <c r="L304" s="434"/>
      <c r="M304" s="447"/>
      <c r="N304" s="434"/>
      <c r="O304" s="448"/>
      <c r="P304" s="449"/>
      <c r="Q304" s="450"/>
      <c r="R304" s="451"/>
    </row>
    <row r="305" spans="2:18" s="439" customFormat="1" x14ac:dyDescent="0.3">
      <c r="B305" s="440"/>
      <c r="C305" s="440"/>
      <c r="E305" s="440"/>
      <c r="F305" s="441"/>
      <c r="G305" s="441"/>
      <c r="H305" s="441"/>
      <c r="I305" s="434"/>
      <c r="J305" s="434"/>
      <c r="K305" s="434"/>
      <c r="L305" s="434"/>
      <c r="M305" s="447"/>
      <c r="N305" s="434"/>
      <c r="O305" s="448"/>
      <c r="P305" s="449"/>
      <c r="Q305" s="450"/>
      <c r="R305" s="451"/>
    </row>
    <row r="306" spans="2:18" s="439" customFormat="1" x14ac:dyDescent="0.3">
      <c r="B306" s="440"/>
      <c r="C306" s="440"/>
      <c r="E306" s="440"/>
      <c r="F306" s="441"/>
      <c r="G306" s="441"/>
      <c r="H306" s="441"/>
      <c r="I306" s="434"/>
      <c r="J306" s="434"/>
      <c r="K306" s="434"/>
      <c r="L306" s="434"/>
      <c r="M306" s="447"/>
      <c r="N306" s="434"/>
      <c r="O306" s="448"/>
      <c r="P306" s="449"/>
      <c r="Q306" s="450"/>
      <c r="R306" s="451"/>
    </row>
    <row r="307" spans="2:18" s="439" customFormat="1" x14ac:dyDescent="0.3">
      <c r="B307" s="440"/>
      <c r="C307" s="440"/>
      <c r="E307" s="440"/>
      <c r="F307" s="441"/>
      <c r="G307" s="441"/>
      <c r="H307" s="441"/>
      <c r="I307" s="434"/>
      <c r="J307" s="434"/>
      <c r="K307" s="434"/>
      <c r="L307" s="434"/>
      <c r="M307" s="447"/>
      <c r="N307" s="434"/>
      <c r="O307" s="448"/>
      <c r="P307" s="449"/>
      <c r="Q307" s="450"/>
      <c r="R307" s="451"/>
    </row>
    <row r="308" spans="2:18" s="439" customFormat="1" x14ac:dyDescent="0.3">
      <c r="B308" s="440"/>
      <c r="C308" s="440"/>
      <c r="E308" s="440"/>
      <c r="F308" s="441"/>
      <c r="G308" s="441"/>
      <c r="H308" s="441"/>
      <c r="I308" s="434"/>
      <c r="J308" s="434"/>
      <c r="K308" s="434"/>
      <c r="L308" s="434"/>
      <c r="M308" s="447"/>
      <c r="N308" s="434"/>
      <c r="O308" s="448"/>
      <c r="P308" s="449"/>
      <c r="Q308" s="450"/>
      <c r="R308" s="451"/>
    </row>
    <row r="309" spans="2:18" s="439" customFormat="1" x14ac:dyDescent="0.3">
      <c r="B309" s="440"/>
      <c r="C309" s="440"/>
      <c r="E309" s="440"/>
      <c r="F309" s="441"/>
      <c r="G309" s="441"/>
      <c r="H309" s="441"/>
      <c r="I309" s="434"/>
      <c r="J309" s="434"/>
      <c r="K309" s="434"/>
      <c r="L309" s="434"/>
      <c r="M309" s="447"/>
      <c r="N309" s="434"/>
      <c r="O309" s="448"/>
      <c r="P309" s="449"/>
      <c r="Q309" s="450"/>
      <c r="R309" s="451"/>
    </row>
    <row r="310" spans="2:18" s="439" customFormat="1" x14ac:dyDescent="0.3">
      <c r="B310" s="440"/>
      <c r="C310" s="440"/>
      <c r="E310" s="440"/>
      <c r="F310" s="441"/>
      <c r="G310" s="441"/>
      <c r="H310" s="441"/>
      <c r="I310" s="434"/>
      <c r="J310" s="434"/>
      <c r="K310" s="434"/>
      <c r="L310" s="434"/>
      <c r="M310" s="447"/>
      <c r="N310" s="434"/>
      <c r="O310" s="448"/>
      <c r="P310" s="449"/>
      <c r="Q310" s="450"/>
      <c r="R310" s="451"/>
    </row>
    <row r="311" spans="2:18" s="439" customFormat="1" x14ac:dyDescent="0.3">
      <c r="B311" s="440"/>
      <c r="C311" s="440"/>
      <c r="E311" s="440"/>
      <c r="F311" s="441"/>
      <c r="G311" s="441"/>
      <c r="H311" s="441"/>
      <c r="I311" s="434"/>
      <c r="J311" s="434"/>
      <c r="K311" s="434"/>
      <c r="L311" s="434"/>
      <c r="M311" s="447"/>
      <c r="N311" s="434"/>
      <c r="O311" s="448"/>
      <c r="P311" s="449"/>
      <c r="Q311" s="450"/>
      <c r="R311" s="451"/>
    </row>
    <row r="312" spans="2:18" s="439" customFormat="1" x14ac:dyDescent="0.3">
      <c r="B312" s="440"/>
      <c r="C312" s="440"/>
      <c r="E312" s="440"/>
      <c r="F312" s="441"/>
      <c r="G312" s="441"/>
      <c r="H312" s="441"/>
      <c r="I312" s="434"/>
      <c r="J312" s="434"/>
      <c r="K312" s="434"/>
      <c r="L312" s="434"/>
      <c r="M312" s="447"/>
      <c r="N312" s="434"/>
      <c r="O312" s="448"/>
      <c r="P312" s="449"/>
      <c r="Q312" s="450"/>
      <c r="R312" s="451"/>
    </row>
    <row r="313" spans="2:18" s="439" customFormat="1" x14ac:dyDescent="0.3">
      <c r="B313" s="440"/>
      <c r="C313" s="440"/>
      <c r="E313" s="440"/>
      <c r="F313" s="441"/>
      <c r="G313" s="441"/>
      <c r="H313" s="441"/>
      <c r="I313" s="434"/>
      <c r="J313" s="434"/>
      <c r="K313" s="434"/>
      <c r="L313" s="434"/>
      <c r="M313" s="447"/>
      <c r="N313" s="434"/>
      <c r="O313" s="448"/>
      <c r="P313" s="449"/>
      <c r="Q313" s="450"/>
      <c r="R313" s="451"/>
    </row>
    <row r="314" spans="2:18" s="439" customFormat="1" x14ac:dyDescent="0.3">
      <c r="B314" s="440"/>
      <c r="C314" s="440"/>
      <c r="E314" s="440"/>
      <c r="F314" s="441"/>
      <c r="G314" s="441"/>
      <c r="H314" s="441"/>
      <c r="I314" s="434"/>
      <c r="J314" s="434"/>
      <c r="K314" s="434"/>
      <c r="L314" s="434"/>
      <c r="M314" s="447"/>
      <c r="N314" s="434"/>
      <c r="O314" s="448"/>
      <c r="P314" s="449"/>
      <c r="Q314" s="450"/>
      <c r="R314" s="451"/>
    </row>
    <row r="315" spans="2:18" s="439" customFormat="1" x14ac:dyDescent="0.3">
      <c r="B315" s="440"/>
      <c r="C315" s="440"/>
      <c r="E315" s="440"/>
      <c r="F315" s="441"/>
      <c r="G315" s="441"/>
      <c r="H315" s="441"/>
      <c r="I315" s="434"/>
      <c r="J315" s="434"/>
      <c r="K315" s="434"/>
      <c r="L315" s="434"/>
      <c r="M315" s="447"/>
      <c r="N315" s="434"/>
      <c r="O315" s="448"/>
      <c r="P315" s="449"/>
      <c r="Q315" s="450"/>
      <c r="R315" s="451"/>
    </row>
    <row r="316" spans="2:18" s="439" customFormat="1" x14ac:dyDescent="0.3">
      <c r="B316" s="440"/>
      <c r="C316" s="440"/>
      <c r="E316" s="440"/>
      <c r="F316" s="441"/>
      <c r="G316" s="441"/>
      <c r="H316" s="441"/>
      <c r="I316" s="434"/>
      <c r="J316" s="434"/>
      <c r="K316" s="434"/>
      <c r="L316" s="434"/>
      <c r="M316" s="447"/>
      <c r="N316" s="434"/>
      <c r="O316" s="448"/>
      <c r="P316" s="449"/>
      <c r="Q316" s="450"/>
      <c r="R316" s="451"/>
    </row>
    <row r="317" spans="2:18" s="439" customFormat="1" x14ac:dyDescent="0.3">
      <c r="B317" s="440"/>
      <c r="C317" s="440"/>
      <c r="E317" s="440"/>
      <c r="F317" s="441"/>
      <c r="G317" s="441"/>
      <c r="H317" s="441"/>
      <c r="I317" s="434"/>
      <c r="J317" s="434"/>
      <c r="K317" s="434"/>
      <c r="L317" s="434"/>
      <c r="M317" s="447"/>
      <c r="N317" s="434"/>
      <c r="O317" s="448"/>
      <c r="P317" s="449"/>
      <c r="Q317" s="450"/>
      <c r="R317" s="451"/>
    </row>
    <row r="318" spans="2:18" s="439" customFormat="1" x14ac:dyDescent="0.3">
      <c r="B318" s="440"/>
      <c r="C318" s="440"/>
      <c r="E318" s="440"/>
      <c r="F318" s="441"/>
      <c r="G318" s="441"/>
      <c r="H318" s="441"/>
      <c r="I318" s="434"/>
      <c r="J318" s="434"/>
      <c r="K318" s="434"/>
      <c r="L318" s="434"/>
      <c r="M318" s="447"/>
      <c r="N318" s="434"/>
      <c r="O318" s="448"/>
      <c r="P318" s="449"/>
      <c r="Q318" s="450"/>
      <c r="R318" s="451"/>
    </row>
    <row r="319" spans="2:18" s="439" customFormat="1" x14ac:dyDescent="0.3">
      <c r="B319" s="440"/>
      <c r="C319" s="440"/>
      <c r="E319" s="440"/>
      <c r="F319" s="441"/>
      <c r="G319" s="441"/>
      <c r="H319" s="441"/>
      <c r="I319" s="434"/>
      <c r="J319" s="434"/>
      <c r="K319" s="434"/>
      <c r="L319" s="434"/>
      <c r="M319" s="447"/>
      <c r="N319" s="434"/>
      <c r="O319" s="448"/>
      <c r="P319" s="449"/>
      <c r="Q319" s="450"/>
      <c r="R319" s="451"/>
    </row>
    <row r="320" spans="2:18" s="439" customFormat="1" x14ac:dyDescent="0.3">
      <c r="B320" s="440"/>
      <c r="C320" s="440"/>
      <c r="E320" s="440"/>
      <c r="F320" s="441"/>
      <c r="G320" s="441"/>
      <c r="H320" s="441"/>
      <c r="I320" s="434"/>
      <c r="J320" s="434"/>
      <c r="K320" s="434"/>
      <c r="L320" s="434"/>
      <c r="M320" s="447"/>
      <c r="N320" s="434"/>
      <c r="O320" s="448"/>
      <c r="P320" s="449"/>
      <c r="Q320" s="450"/>
      <c r="R320" s="451"/>
    </row>
    <row r="321" spans="2:18" s="439" customFormat="1" x14ac:dyDescent="0.3">
      <c r="B321" s="440"/>
      <c r="C321" s="440"/>
      <c r="E321" s="440"/>
      <c r="F321" s="441"/>
      <c r="G321" s="441"/>
      <c r="H321" s="441"/>
      <c r="I321" s="434"/>
      <c r="J321" s="434"/>
      <c r="K321" s="434"/>
      <c r="L321" s="434"/>
      <c r="M321" s="447"/>
      <c r="N321" s="434"/>
      <c r="O321" s="448"/>
      <c r="P321" s="449"/>
      <c r="Q321" s="450"/>
      <c r="R321" s="451"/>
    </row>
    <row r="322" spans="2:18" s="439" customFormat="1" x14ac:dyDescent="0.3">
      <c r="B322" s="440"/>
      <c r="C322" s="440"/>
      <c r="E322" s="440"/>
      <c r="F322" s="441"/>
      <c r="G322" s="441"/>
      <c r="H322" s="441"/>
      <c r="I322" s="434"/>
      <c r="J322" s="434"/>
      <c r="K322" s="434"/>
      <c r="L322" s="434"/>
      <c r="M322" s="447"/>
      <c r="N322" s="434"/>
      <c r="O322" s="448"/>
      <c r="P322" s="449"/>
      <c r="Q322" s="450"/>
      <c r="R322" s="451"/>
    </row>
    <row r="323" spans="2:18" s="439" customFormat="1" x14ac:dyDescent="0.3">
      <c r="B323" s="440"/>
      <c r="C323" s="440"/>
      <c r="E323" s="440"/>
      <c r="F323" s="441"/>
      <c r="G323" s="441"/>
      <c r="H323" s="441"/>
      <c r="I323" s="434"/>
      <c r="J323" s="434"/>
      <c r="K323" s="434"/>
      <c r="L323" s="434"/>
      <c r="M323" s="447"/>
      <c r="N323" s="434"/>
      <c r="O323" s="448"/>
      <c r="P323" s="449"/>
      <c r="Q323" s="450"/>
      <c r="R323" s="451"/>
    </row>
    <row r="324" spans="2:18" s="439" customFormat="1" x14ac:dyDescent="0.3">
      <c r="B324" s="440"/>
      <c r="C324" s="440"/>
      <c r="E324" s="440"/>
      <c r="F324" s="441"/>
      <c r="G324" s="441"/>
      <c r="H324" s="441"/>
      <c r="I324" s="434"/>
      <c r="J324" s="434"/>
      <c r="K324" s="434"/>
      <c r="L324" s="434"/>
      <c r="M324" s="447"/>
      <c r="N324" s="434"/>
      <c r="O324" s="448"/>
      <c r="P324" s="449"/>
      <c r="Q324" s="450"/>
      <c r="R324" s="451"/>
    </row>
    <row r="325" spans="2:18" s="439" customFormat="1" x14ac:dyDescent="0.3">
      <c r="B325" s="440"/>
      <c r="C325" s="440"/>
      <c r="E325" s="440"/>
      <c r="F325" s="441"/>
      <c r="G325" s="441"/>
      <c r="H325" s="441"/>
      <c r="I325" s="434"/>
      <c r="J325" s="434"/>
      <c r="K325" s="434"/>
      <c r="L325" s="434"/>
      <c r="M325" s="447"/>
      <c r="N325" s="434"/>
      <c r="O325" s="448"/>
      <c r="P325" s="449"/>
      <c r="Q325" s="450"/>
      <c r="R325" s="451"/>
    </row>
    <row r="326" spans="2:18" s="439" customFormat="1" x14ac:dyDescent="0.3">
      <c r="B326" s="440"/>
      <c r="C326" s="440"/>
      <c r="E326" s="440"/>
      <c r="F326" s="441"/>
      <c r="G326" s="441"/>
      <c r="H326" s="441"/>
      <c r="I326" s="434"/>
      <c r="J326" s="434"/>
      <c r="K326" s="434"/>
      <c r="L326" s="434"/>
      <c r="M326" s="447"/>
      <c r="N326" s="434"/>
      <c r="O326" s="448"/>
      <c r="P326" s="449"/>
      <c r="Q326" s="450"/>
      <c r="R326" s="451"/>
    </row>
    <row r="327" spans="2:18" s="439" customFormat="1" x14ac:dyDescent="0.3">
      <c r="B327" s="440"/>
      <c r="C327" s="440"/>
      <c r="E327" s="440"/>
      <c r="F327" s="441"/>
      <c r="G327" s="441"/>
      <c r="H327" s="441"/>
      <c r="I327" s="434"/>
      <c r="J327" s="434"/>
      <c r="K327" s="434"/>
      <c r="L327" s="434"/>
      <c r="M327" s="447"/>
      <c r="N327" s="434"/>
      <c r="O327" s="448"/>
      <c r="P327" s="449"/>
      <c r="Q327" s="450"/>
      <c r="R327" s="451"/>
    </row>
    <row r="328" spans="2:18" s="439" customFormat="1" x14ac:dyDescent="0.3">
      <c r="B328" s="440"/>
      <c r="C328" s="440"/>
      <c r="E328" s="440"/>
      <c r="F328" s="441"/>
      <c r="G328" s="441"/>
      <c r="H328" s="441"/>
      <c r="I328" s="434"/>
      <c r="J328" s="434"/>
      <c r="K328" s="434"/>
      <c r="L328" s="434"/>
      <c r="M328" s="447"/>
      <c r="N328" s="434"/>
      <c r="O328" s="448"/>
      <c r="P328" s="449"/>
      <c r="Q328" s="450"/>
      <c r="R328" s="451"/>
    </row>
    <row r="329" spans="2:18" s="439" customFormat="1" x14ac:dyDescent="0.3">
      <c r="B329" s="440"/>
      <c r="C329" s="440"/>
      <c r="E329" s="440"/>
      <c r="F329" s="441"/>
      <c r="G329" s="441"/>
      <c r="H329" s="441"/>
      <c r="I329" s="434"/>
      <c r="J329" s="434"/>
      <c r="K329" s="434"/>
      <c r="L329" s="434"/>
      <c r="M329" s="447"/>
      <c r="N329" s="434"/>
      <c r="O329" s="448"/>
      <c r="P329" s="449"/>
      <c r="Q329" s="450"/>
      <c r="R329" s="451"/>
    </row>
    <row r="330" spans="2:18" s="439" customFormat="1" x14ac:dyDescent="0.3">
      <c r="B330" s="440"/>
      <c r="C330" s="440"/>
      <c r="E330" s="440"/>
      <c r="F330" s="441"/>
      <c r="G330" s="441"/>
      <c r="H330" s="441"/>
      <c r="I330" s="434"/>
      <c r="J330" s="434"/>
      <c r="K330" s="434"/>
      <c r="L330" s="434"/>
      <c r="M330" s="447"/>
      <c r="N330" s="434"/>
      <c r="O330" s="448"/>
      <c r="P330" s="449"/>
      <c r="Q330" s="450"/>
      <c r="R330" s="451"/>
    </row>
    <row r="331" spans="2:18" s="439" customFormat="1" x14ac:dyDescent="0.3">
      <c r="B331" s="440"/>
      <c r="C331" s="440"/>
      <c r="E331" s="440"/>
      <c r="F331" s="441"/>
      <c r="G331" s="441"/>
      <c r="H331" s="441"/>
      <c r="I331" s="434"/>
      <c r="J331" s="434"/>
      <c r="K331" s="434"/>
      <c r="L331" s="434"/>
      <c r="M331" s="447"/>
      <c r="N331" s="434"/>
      <c r="O331" s="448"/>
      <c r="P331" s="449"/>
      <c r="Q331" s="450"/>
      <c r="R331" s="451"/>
    </row>
    <row r="332" spans="2:18" s="439" customFormat="1" x14ac:dyDescent="0.3">
      <c r="B332" s="440"/>
      <c r="C332" s="440"/>
      <c r="E332" s="440"/>
      <c r="F332" s="441"/>
      <c r="G332" s="441"/>
      <c r="H332" s="441"/>
      <c r="I332" s="434"/>
      <c r="J332" s="434"/>
      <c r="K332" s="434"/>
      <c r="L332" s="434"/>
      <c r="M332" s="447"/>
      <c r="N332" s="434"/>
      <c r="O332" s="448"/>
      <c r="P332" s="449"/>
      <c r="Q332" s="450"/>
      <c r="R332" s="451"/>
    </row>
    <row r="333" spans="2:18" s="439" customFormat="1" x14ac:dyDescent="0.3">
      <c r="B333" s="440"/>
      <c r="C333" s="440"/>
      <c r="E333" s="440"/>
      <c r="F333" s="441"/>
      <c r="G333" s="441"/>
      <c r="H333" s="441"/>
      <c r="I333" s="434"/>
      <c r="J333" s="434"/>
      <c r="K333" s="434"/>
      <c r="L333" s="434"/>
      <c r="M333" s="447"/>
      <c r="N333" s="434"/>
      <c r="O333" s="448"/>
      <c r="P333" s="449"/>
      <c r="Q333" s="450"/>
      <c r="R333" s="451"/>
    </row>
    <row r="334" spans="2:18" s="439" customFormat="1" x14ac:dyDescent="0.3">
      <c r="B334" s="440"/>
      <c r="C334" s="440"/>
      <c r="E334" s="440"/>
      <c r="F334" s="441"/>
      <c r="G334" s="441"/>
      <c r="H334" s="441"/>
      <c r="I334" s="434"/>
      <c r="J334" s="434"/>
      <c r="K334" s="434"/>
      <c r="L334" s="434"/>
      <c r="M334" s="447"/>
      <c r="N334" s="434"/>
      <c r="O334" s="448"/>
      <c r="P334" s="449"/>
      <c r="Q334" s="450"/>
      <c r="R334" s="451"/>
    </row>
    <row r="335" spans="2:18" s="439" customFormat="1" x14ac:dyDescent="0.3">
      <c r="B335" s="440"/>
      <c r="C335" s="440"/>
      <c r="E335" s="440"/>
      <c r="F335" s="441"/>
      <c r="G335" s="441"/>
      <c r="H335" s="441"/>
      <c r="I335" s="434"/>
      <c r="J335" s="434"/>
      <c r="K335" s="434"/>
      <c r="L335" s="434"/>
      <c r="M335" s="447"/>
      <c r="N335" s="434"/>
      <c r="O335" s="448"/>
      <c r="P335" s="449"/>
      <c r="Q335" s="450"/>
      <c r="R335" s="451"/>
    </row>
    <row r="336" spans="2:18" s="439" customFormat="1" x14ac:dyDescent="0.3">
      <c r="B336" s="440"/>
      <c r="C336" s="440"/>
      <c r="E336" s="440"/>
      <c r="F336" s="441"/>
      <c r="G336" s="441"/>
      <c r="H336" s="441"/>
      <c r="I336" s="434"/>
      <c r="J336" s="434"/>
      <c r="K336" s="434"/>
      <c r="L336" s="434"/>
      <c r="M336" s="447"/>
      <c r="N336" s="434"/>
      <c r="O336" s="448"/>
      <c r="P336" s="449"/>
      <c r="Q336" s="450"/>
      <c r="R336" s="451"/>
    </row>
    <row r="337" spans="2:18" s="439" customFormat="1" x14ac:dyDescent="0.3">
      <c r="B337" s="440"/>
      <c r="C337" s="440"/>
      <c r="E337" s="440"/>
      <c r="F337" s="441"/>
      <c r="G337" s="441"/>
      <c r="H337" s="441"/>
      <c r="I337" s="434"/>
      <c r="J337" s="434"/>
      <c r="K337" s="434"/>
      <c r="L337" s="434"/>
      <c r="M337" s="447"/>
      <c r="N337" s="434"/>
      <c r="O337" s="448"/>
      <c r="P337" s="449"/>
      <c r="Q337" s="450"/>
      <c r="R337" s="451"/>
    </row>
    <row r="338" spans="2:18" s="439" customFormat="1" x14ac:dyDescent="0.3">
      <c r="B338" s="440"/>
      <c r="C338" s="440"/>
      <c r="E338" s="440"/>
      <c r="F338" s="441"/>
      <c r="G338" s="441"/>
      <c r="H338" s="441"/>
      <c r="I338" s="434"/>
      <c r="J338" s="434"/>
      <c r="K338" s="434"/>
      <c r="L338" s="434"/>
      <c r="M338" s="447"/>
      <c r="N338" s="434"/>
      <c r="O338" s="448"/>
      <c r="P338" s="449"/>
      <c r="Q338" s="450"/>
      <c r="R338" s="451"/>
    </row>
    <row r="339" spans="2:18" s="439" customFormat="1" x14ac:dyDescent="0.3">
      <c r="B339" s="440"/>
      <c r="C339" s="440"/>
      <c r="E339" s="440"/>
      <c r="F339" s="441"/>
      <c r="G339" s="441"/>
      <c r="H339" s="441"/>
      <c r="I339" s="434"/>
      <c r="J339" s="434"/>
      <c r="K339" s="434"/>
      <c r="L339" s="434"/>
      <c r="M339" s="447"/>
      <c r="N339" s="434"/>
      <c r="O339" s="448"/>
      <c r="P339" s="449"/>
      <c r="Q339" s="450"/>
      <c r="R339" s="451"/>
    </row>
    <row r="340" spans="2:18" s="439" customFormat="1" x14ac:dyDescent="0.3">
      <c r="B340" s="440"/>
      <c r="C340" s="440"/>
      <c r="E340" s="440"/>
      <c r="F340" s="441"/>
      <c r="G340" s="441"/>
      <c r="H340" s="441"/>
      <c r="I340" s="434"/>
      <c r="J340" s="434"/>
      <c r="K340" s="434"/>
      <c r="L340" s="434"/>
      <c r="M340" s="447"/>
      <c r="N340" s="434"/>
      <c r="O340" s="448"/>
      <c r="P340" s="449"/>
      <c r="Q340" s="450"/>
      <c r="R340" s="451"/>
    </row>
    <row r="341" spans="2:18" s="439" customFormat="1" x14ac:dyDescent="0.3">
      <c r="B341" s="440"/>
      <c r="C341" s="440"/>
      <c r="E341" s="440"/>
      <c r="F341" s="441"/>
      <c r="G341" s="441"/>
      <c r="H341" s="441"/>
      <c r="I341" s="434"/>
      <c r="J341" s="434"/>
      <c r="K341" s="434"/>
      <c r="L341" s="434"/>
      <c r="M341" s="447"/>
      <c r="N341" s="434"/>
      <c r="O341" s="448"/>
      <c r="P341" s="449"/>
      <c r="Q341" s="450"/>
      <c r="R341" s="451"/>
    </row>
    <row r="342" spans="2:18" s="439" customFormat="1" x14ac:dyDescent="0.3">
      <c r="B342" s="440"/>
      <c r="C342" s="440"/>
      <c r="E342" s="440"/>
      <c r="F342" s="441"/>
      <c r="G342" s="441"/>
      <c r="H342" s="441"/>
      <c r="I342" s="434"/>
      <c r="J342" s="434"/>
      <c r="K342" s="434"/>
      <c r="L342" s="434"/>
      <c r="M342" s="447"/>
      <c r="N342" s="434"/>
      <c r="O342" s="448"/>
      <c r="P342" s="449"/>
      <c r="Q342" s="450"/>
      <c r="R342" s="451"/>
    </row>
    <row r="343" spans="2:18" s="439" customFormat="1" x14ac:dyDescent="0.3">
      <c r="B343" s="440"/>
      <c r="C343" s="440"/>
      <c r="E343" s="440"/>
      <c r="F343" s="441"/>
      <c r="G343" s="441"/>
      <c r="H343" s="441"/>
      <c r="I343" s="434"/>
      <c r="J343" s="434"/>
      <c r="K343" s="434"/>
      <c r="L343" s="434"/>
      <c r="M343" s="447"/>
      <c r="N343" s="434"/>
      <c r="O343" s="448"/>
      <c r="P343" s="449"/>
      <c r="Q343" s="450"/>
      <c r="R343" s="451"/>
    </row>
    <row r="344" spans="2:18" s="439" customFormat="1" x14ac:dyDescent="0.3">
      <c r="B344" s="440"/>
      <c r="C344" s="440"/>
      <c r="E344" s="440"/>
      <c r="F344" s="441"/>
      <c r="G344" s="441"/>
      <c r="H344" s="441"/>
      <c r="I344" s="434"/>
      <c r="J344" s="434"/>
      <c r="K344" s="434"/>
      <c r="L344" s="434"/>
      <c r="M344" s="447"/>
      <c r="N344" s="434"/>
      <c r="O344" s="448"/>
      <c r="P344" s="449"/>
      <c r="Q344" s="450"/>
      <c r="R344" s="451"/>
    </row>
    <row r="345" spans="2:18" s="439" customFormat="1" x14ac:dyDescent="0.3">
      <c r="B345" s="440"/>
      <c r="C345" s="440"/>
      <c r="E345" s="440"/>
      <c r="F345" s="441"/>
      <c r="G345" s="441"/>
      <c r="H345" s="441"/>
      <c r="I345" s="434"/>
      <c r="J345" s="434"/>
      <c r="K345" s="434"/>
      <c r="L345" s="434"/>
      <c r="M345" s="447"/>
      <c r="N345" s="434"/>
      <c r="O345" s="448"/>
      <c r="P345" s="449"/>
      <c r="Q345" s="450"/>
      <c r="R345" s="451"/>
    </row>
    <row r="346" spans="2:18" s="439" customFormat="1" x14ac:dyDescent="0.3">
      <c r="B346" s="440"/>
      <c r="C346" s="440"/>
      <c r="E346" s="440"/>
      <c r="F346" s="441"/>
      <c r="G346" s="441"/>
      <c r="H346" s="441"/>
      <c r="I346" s="434"/>
      <c r="J346" s="434"/>
      <c r="K346" s="434"/>
      <c r="L346" s="434"/>
      <c r="M346" s="447"/>
      <c r="N346" s="434"/>
      <c r="O346" s="448"/>
      <c r="P346" s="449"/>
      <c r="Q346" s="450"/>
      <c r="R346" s="451"/>
    </row>
    <row r="347" spans="2:18" s="439" customFormat="1" x14ac:dyDescent="0.3">
      <c r="B347" s="440"/>
      <c r="C347" s="440"/>
      <c r="E347" s="440"/>
      <c r="F347" s="441"/>
      <c r="G347" s="441"/>
      <c r="H347" s="441"/>
      <c r="I347" s="434"/>
      <c r="J347" s="434"/>
      <c r="K347" s="434"/>
      <c r="L347" s="434"/>
      <c r="M347" s="447"/>
      <c r="N347" s="434"/>
      <c r="O347" s="448"/>
      <c r="P347" s="449"/>
      <c r="Q347" s="450"/>
      <c r="R347" s="451"/>
    </row>
    <row r="348" spans="2:18" s="439" customFormat="1" x14ac:dyDescent="0.3">
      <c r="B348" s="440"/>
      <c r="C348" s="440"/>
      <c r="E348" s="440"/>
      <c r="F348" s="441"/>
      <c r="G348" s="441"/>
      <c r="H348" s="441"/>
      <c r="I348" s="434"/>
      <c r="J348" s="434"/>
      <c r="K348" s="434"/>
      <c r="L348" s="434"/>
      <c r="M348" s="447"/>
      <c r="N348" s="434"/>
      <c r="O348" s="448"/>
      <c r="P348" s="449"/>
      <c r="Q348" s="450"/>
      <c r="R348" s="451"/>
    </row>
    <row r="349" spans="2:18" s="439" customFormat="1" x14ac:dyDescent="0.3">
      <c r="B349" s="440"/>
      <c r="C349" s="440"/>
      <c r="E349" s="440"/>
      <c r="F349" s="441"/>
      <c r="G349" s="441"/>
      <c r="H349" s="441"/>
      <c r="I349" s="434"/>
      <c r="J349" s="434"/>
      <c r="K349" s="434"/>
      <c r="L349" s="434"/>
      <c r="M349" s="447"/>
      <c r="N349" s="434"/>
      <c r="O349" s="448"/>
      <c r="P349" s="449"/>
      <c r="Q349" s="450"/>
      <c r="R349" s="451"/>
    </row>
    <row r="350" spans="2:18" s="439" customFormat="1" x14ac:dyDescent="0.3">
      <c r="B350" s="440"/>
      <c r="C350" s="440"/>
      <c r="E350" s="440"/>
      <c r="F350" s="441"/>
      <c r="G350" s="441"/>
      <c r="H350" s="441"/>
      <c r="I350" s="434"/>
      <c r="J350" s="434"/>
      <c r="K350" s="434"/>
      <c r="L350" s="434"/>
      <c r="M350" s="447"/>
      <c r="N350" s="434"/>
      <c r="O350" s="448"/>
      <c r="P350" s="449"/>
      <c r="Q350" s="450"/>
      <c r="R350" s="451"/>
    </row>
    <row r="351" spans="2:18" s="439" customFormat="1" x14ac:dyDescent="0.3">
      <c r="B351" s="440"/>
      <c r="C351" s="440"/>
      <c r="E351" s="440"/>
      <c r="F351" s="441"/>
      <c r="G351" s="441"/>
      <c r="H351" s="441"/>
      <c r="I351" s="434"/>
      <c r="J351" s="434"/>
      <c r="K351" s="434"/>
      <c r="L351" s="434"/>
      <c r="M351" s="447"/>
      <c r="N351" s="434"/>
      <c r="O351" s="448"/>
      <c r="P351" s="449"/>
      <c r="Q351" s="450"/>
      <c r="R351" s="451"/>
    </row>
    <row r="352" spans="2:18" s="439" customFormat="1" x14ac:dyDescent="0.3">
      <c r="B352" s="440"/>
      <c r="C352" s="440"/>
      <c r="E352" s="440"/>
      <c r="F352" s="441"/>
      <c r="G352" s="441"/>
      <c r="H352" s="441"/>
      <c r="I352" s="434"/>
      <c r="J352" s="434"/>
      <c r="K352" s="434"/>
      <c r="L352" s="434"/>
      <c r="M352" s="447"/>
      <c r="N352" s="434"/>
      <c r="O352" s="448"/>
      <c r="P352" s="449"/>
      <c r="Q352" s="450"/>
      <c r="R352" s="451"/>
    </row>
    <row r="353" spans="2:18" s="439" customFormat="1" x14ac:dyDescent="0.3">
      <c r="B353" s="440"/>
      <c r="C353" s="440"/>
      <c r="E353" s="440"/>
      <c r="F353" s="441"/>
      <c r="G353" s="441"/>
      <c r="H353" s="441"/>
      <c r="I353" s="434"/>
      <c r="J353" s="434"/>
      <c r="K353" s="434"/>
      <c r="L353" s="434"/>
      <c r="M353" s="447"/>
      <c r="N353" s="434"/>
      <c r="O353" s="448"/>
      <c r="P353" s="449"/>
      <c r="Q353" s="450"/>
      <c r="R353" s="451"/>
    </row>
    <row r="354" spans="2:18" s="439" customFormat="1" x14ac:dyDescent="0.3">
      <c r="B354" s="440"/>
      <c r="C354" s="440"/>
      <c r="E354" s="440"/>
      <c r="F354" s="441"/>
      <c r="G354" s="441"/>
      <c r="H354" s="441"/>
      <c r="I354" s="434"/>
      <c r="J354" s="434"/>
      <c r="K354" s="434"/>
      <c r="L354" s="434"/>
      <c r="M354" s="447"/>
      <c r="N354" s="434"/>
      <c r="O354" s="448"/>
      <c r="P354" s="449"/>
      <c r="Q354" s="450"/>
      <c r="R354" s="451"/>
    </row>
    <row r="355" spans="2:18" s="439" customFormat="1" x14ac:dyDescent="0.3">
      <c r="B355" s="440"/>
      <c r="C355" s="440"/>
      <c r="E355" s="440"/>
      <c r="F355" s="441"/>
      <c r="G355" s="441"/>
      <c r="H355" s="441"/>
      <c r="I355" s="434"/>
      <c r="J355" s="434"/>
      <c r="K355" s="434"/>
      <c r="L355" s="434"/>
      <c r="M355" s="447"/>
      <c r="N355" s="434"/>
      <c r="O355" s="448"/>
      <c r="P355" s="449"/>
      <c r="Q355" s="450"/>
      <c r="R355" s="451"/>
    </row>
    <row r="356" spans="2:18" s="439" customFormat="1" x14ac:dyDescent="0.3">
      <c r="B356" s="440"/>
      <c r="C356" s="440"/>
      <c r="E356" s="440"/>
      <c r="F356" s="441"/>
      <c r="G356" s="441"/>
      <c r="H356" s="441"/>
      <c r="I356" s="434"/>
      <c r="J356" s="434"/>
      <c r="K356" s="434"/>
      <c r="L356" s="434"/>
      <c r="M356" s="447"/>
      <c r="N356" s="434"/>
      <c r="O356" s="448"/>
      <c r="P356" s="449"/>
      <c r="Q356" s="450"/>
      <c r="R356" s="451"/>
    </row>
    <row r="357" spans="2:18" s="439" customFormat="1" x14ac:dyDescent="0.3">
      <c r="B357" s="440"/>
      <c r="C357" s="440"/>
      <c r="E357" s="440"/>
      <c r="F357" s="441"/>
      <c r="G357" s="441"/>
      <c r="H357" s="441"/>
      <c r="I357" s="434"/>
      <c r="J357" s="434"/>
      <c r="K357" s="434"/>
      <c r="L357" s="434"/>
      <c r="M357" s="447"/>
      <c r="N357" s="434"/>
      <c r="O357" s="448"/>
      <c r="P357" s="449"/>
      <c r="Q357" s="450"/>
      <c r="R357" s="451"/>
    </row>
    <row r="358" spans="2:18" s="439" customFormat="1" x14ac:dyDescent="0.3">
      <c r="B358" s="440"/>
      <c r="C358" s="440"/>
      <c r="E358" s="440"/>
      <c r="F358" s="441"/>
      <c r="G358" s="441"/>
      <c r="H358" s="441"/>
      <c r="I358" s="434"/>
      <c r="J358" s="434"/>
      <c r="K358" s="434"/>
      <c r="L358" s="434"/>
      <c r="M358" s="447"/>
      <c r="N358" s="434"/>
      <c r="O358" s="448"/>
      <c r="P358" s="449"/>
      <c r="Q358" s="450"/>
      <c r="R358" s="451"/>
    </row>
    <row r="359" spans="2:18" s="439" customFormat="1" x14ac:dyDescent="0.3">
      <c r="B359" s="440"/>
      <c r="C359" s="440"/>
      <c r="E359" s="440"/>
      <c r="F359" s="441"/>
      <c r="G359" s="441"/>
      <c r="H359" s="441"/>
      <c r="I359" s="434"/>
      <c r="J359" s="434"/>
      <c r="K359" s="434"/>
      <c r="L359" s="434"/>
      <c r="M359" s="447"/>
      <c r="N359" s="434"/>
      <c r="O359" s="448"/>
      <c r="P359" s="449"/>
      <c r="Q359" s="450"/>
      <c r="R359" s="451"/>
    </row>
    <row r="360" spans="2:18" s="439" customFormat="1" x14ac:dyDescent="0.3">
      <c r="B360" s="440"/>
      <c r="C360" s="440"/>
      <c r="E360" s="440"/>
      <c r="F360" s="441"/>
      <c r="G360" s="441"/>
      <c r="H360" s="441"/>
      <c r="I360" s="434"/>
      <c r="J360" s="434"/>
      <c r="K360" s="434"/>
      <c r="L360" s="434"/>
      <c r="M360" s="447"/>
      <c r="N360" s="434"/>
      <c r="O360" s="448"/>
      <c r="P360" s="449"/>
      <c r="Q360" s="450"/>
      <c r="R360" s="451"/>
    </row>
    <row r="361" spans="2:18" s="439" customFormat="1" x14ac:dyDescent="0.3">
      <c r="B361" s="440"/>
      <c r="C361" s="440"/>
      <c r="E361" s="440"/>
      <c r="F361" s="441"/>
      <c r="G361" s="441"/>
      <c r="H361" s="441"/>
      <c r="I361" s="434"/>
      <c r="J361" s="434"/>
      <c r="K361" s="434"/>
      <c r="L361" s="434"/>
      <c r="M361" s="447"/>
      <c r="N361" s="434"/>
      <c r="O361" s="448"/>
      <c r="P361" s="449"/>
      <c r="Q361" s="450"/>
      <c r="R361" s="451"/>
    </row>
    <row r="362" spans="2:18" s="439" customFormat="1" x14ac:dyDescent="0.3">
      <c r="B362" s="440"/>
      <c r="C362" s="440"/>
      <c r="E362" s="440"/>
      <c r="F362" s="441"/>
      <c r="G362" s="441"/>
      <c r="H362" s="441"/>
      <c r="I362" s="434"/>
      <c r="J362" s="434"/>
      <c r="K362" s="434"/>
      <c r="L362" s="434"/>
      <c r="M362" s="447"/>
      <c r="N362" s="434"/>
      <c r="O362" s="448"/>
      <c r="P362" s="449"/>
      <c r="Q362" s="450"/>
      <c r="R362" s="451"/>
    </row>
    <row r="363" spans="2:18" s="439" customFormat="1" x14ac:dyDescent="0.3">
      <c r="B363" s="440"/>
      <c r="C363" s="440"/>
      <c r="E363" s="440"/>
      <c r="F363" s="441"/>
      <c r="G363" s="441"/>
      <c r="H363" s="441"/>
      <c r="I363" s="434"/>
      <c r="J363" s="434"/>
      <c r="K363" s="434"/>
      <c r="L363" s="434"/>
      <c r="M363" s="447"/>
      <c r="N363" s="434"/>
      <c r="O363" s="448"/>
      <c r="P363" s="449"/>
      <c r="Q363" s="450"/>
      <c r="R363" s="451"/>
    </row>
    <row r="364" spans="2:18" s="439" customFormat="1" x14ac:dyDescent="0.3">
      <c r="B364" s="440"/>
      <c r="C364" s="440"/>
      <c r="E364" s="440"/>
      <c r="F364" s="441"/>
      <c r="G364" s="441"/>
      <c r="H364" s="441"/>
      <c r="I364" s="434"/>
      <c r="J364" s="434"/>
      <c r="K364" s="434"/>
      <c r="L364" s="434"/>
      <c r="M364" s="447"/>
      <c r="N364" s="434"/>
      <c r="O364" s="448"/>
      <c r="P364" s="449"/>
      <c r="Q364" s="450"/>
      <c r="R364" s="451"/>
    </row>
    <row r="365" spans="2:18" s="439" customFormat="1" x14ac:dyDescent="0.3">
      <c r="B365" s="440"/>
      <c r="C365" s="440"/>
      <c r="E365" s="440"/>
      <c r="F365" s="441"/>
      <c r="G365" s="441"/>
      <c r="H365" s="441"/>
      <c r="I365" s="434"/>
      <c r="J365" s="434"/>
      <c r="K365" s="434"/>
      <c r="L365" s="434"/>
      <c r="M365" s="447"/>
      <c r="N365" s="434"/>
      <c r="O365" s="448"/>
      <c r="P365" s="449"/>
      <c r="Q365" s="450"/>
      <c r="R365" s="451"/>
    </row>
    <row r="366" spans="2:18" s="439" customFormat="1" x14ac:dyDescent="0.3">
      <c r="B366" s="440"/>
      <c r="C366" s="440"/>
      <c r="E366" s="440"/>
      <c r="F366" s="441"/>
      <c r="G366" s="441"/>
      <c r="H366" s="441"/>
      <c r="I366" s="434"/>
      <c r="J366" s="434"/>
      <c r="K366" s="434"/>
      <c r="L366" s="434"/>
      <c r="M366" s="447"/>
      <c r="N366" s="434"/>
      <c r="O366" s="448"/>
      <c r="P366" s="449"/>
      <c r="Q366" s="450"/>
      <c r="R366" s="451"/>
    </row>
    <row r="367" spans="2:18" s="439" customFormat="1" x14ac:dyDescent="0.3">
      <c r="B367" s="440"/>
      <c r="C367" s="440"/>
      <c r="E367" s="440"/>
      <c r="F367" s="441"/>
      <c r="G367" s="441"/>
      <c r="H367" s="441"/>
      <c r="I367" s="434"/>
      <c r="J367" s="434"/>
      <c r="K367" s="434"/>
      <c r="L367" s="434"/>
      <c r="M367" s="447"/>
      <c r="N367" s="434"/>
      <c r="O367" s="448"/>
      <c r="P367" s="449"/>
      <c r="Q367" s="450"/>
      <c r="R367" s="451"/>
    </row>
    <row r="368" spans="2:18" s="439" customFormat="1" x14ac:dyDescent="0.3">
      <c r="B368" s="440"/>
      <c r="C368" s="440"/>
      <c r="E368" s="440"/>
      <c r="F368" s="441"/>
      <c r="G368" s="441"/>
      <c r="H368" s="441"/>
      <c r="I368" s="434"/>
      <c r="J368" s="434"/>
      <c r="K368" s="434"/>
      <c r="L368" s="434"/>
      <c r="M368" s="447"/>
      <c r="N368" s="434"/>
      <c r="O368" s="448"/>
      <c r="P368" s="449"/>
      <c r="Q368" s="450"/>
      <c r="R368" s="451"/>
    </row>
    <row r="369" spans="2:18" s="439" customFormat="1" x14ac:dyDescent="0.3">
      <c r="B369" s="440"/>
      <c r="C369" s="440"/>
      <c r="E369" s="440"/>
      <c r="F369" s="441"/>
      <c r="G369" s="441"/>
      <c r="H369" s="441"/>
      <c r="I369" s="434"/>
      <c r="J369" s="434"/>
      <c r="K369" s="434"/>
      <c r="L369" s="434"/>
      <c r="M369" s="447"/>
      <c r="N369" s="434"/>
      <c r="O369" s="448"/>
      <c r="P369" s="449"/>
      <c r="Q369" s="450"/>
      <c r="R369" s="451"/>
    </row>
    <row r="370" spans="2:18" s="439" customFormat="1" x14ac:dyDescent="0.3">
      <c r="B370" s="440"/>
      <c r="C370" s="440"/>
      <c r="E370" s="440"/>
      <c r="F370" s="441"/>
      <c r="G370" s="441"/>
      <c r="H370" s="441"/>
      <c r="I370" s="434"/>
      <c r="J370" s="434"/>
      <c r="K370" s="434"/>
      <c r="L370" s="434"/>
      <c r="M370" s="447"/>
      <c r="N370" s="434"/>
      <c r="O370" s="448"/>
      <c r="P370" s="449"/>
      <c r="Q370" s="450"/>
      <c r="R370" s="451"/>
    </row>
    <row r="371" spans="2:18" s="439" customFormat="1" x14ac:dyDescent="0.3">
      <c r="B371" s="440"/>
      <c r="C371" s="440"/>
      <c r="E371" s="440"/>
      <c r="F371" s="441"/>
      <c r="G371" s="441"/>
      <c r="H371" s="441"/>
      <c r="I371" s="434"/>
      <c r="J371" s="434"/>
      <c r="K371" s="434"/>
      <c r="L371" s="434"/>
      <c r="M371" s="447"/>
      <c r="N371" s="434"/>
      <c r="O371" s="448"/>
      <c r="P371" s="449"/>
      <c r="Q371" s="450"/>
      <c r="R371" s="451"/>
    </row>
    <row r="372" spans="2:18" s="439" customFormat="1" x14ac:dyDescent="0.3">
      <c r="B372" s="440"/>
      <c r="C372" s="440"/>
      <c r="E372" s="440"/>
      <c r="F372" s="441"/>
      <c r="G372" s="441"/>
      <c r="H372" s="441"/>
      <c r="I372" s="434"/>
      <c r="J372" s="434"/>
      <c r="K372" s="434"/>
      <c r="L372" s="434"/>
      <c r="M372" s="447"/>
      <c r="N372" s="434"/>
      <c r="O372" s="448"/>
      <c r="P372" s="449"/>
      <c r="Q372" s="450"/>
      <c r="R372" s="451"/>
    </row>
    <row r="373" spans="2:18" s="439" customFormat="1" x14ac:dyDescent="0.3">
      <c r="B373" s="440"/>
      <c r="C373" s="440"/>
      <c r="E373" s="440"/>
      <c r="F373" s="441"/>
      <c r="G373" s="441"/>
      <c r="H373" s="441"/>
      <c r="I373" s="434"/>
      <c r="J373" s="434"/>
      <c r="K373" s="434"/>
      <c r="L373" s="434"/>
      <c r="M373" s="447"/>
      <c r="N373" s="434"/>
      <c r="O373" s="448"/>
      <c r="P373" s="449"/>
      <c r="Q373" s="450"/>
      <c r="R373" s="451"/>
    </row>
    <row r="374" spans="2:18" s="439" customFormat="1" x14ac:dyDescent="0.3">
      <c r="B374" s="440"/>
      <c r="C374" s="440"/>
      <c r="E374" s="440"/>
      <c r="F374" s="441"/>
      <c r="G374" s="441"/>
      <c r="H374" s="441"/>
      <c r="I374" s="434"/>
      <c r="J374" s="434"/>
      <c r="K374" s="434"/>
      <c r="L374" s="434"/>
      <c r="M374" s="447"/>
      <c r="N374" s="434"/>
      <c r="O374" s="448"/>
      <c r="P374" s="449"/>
      <c r="Q374" s="450"/>
      <c r="R374" s="451"/>
    </row>
    <row r="375" spans="2:18" s="439" customFormat="1" x14ac:dyDescent="0.3">
      <c r="B375" s="440"/>
      <c r="C375" s="440"/>
      <c r="E375" s="440"/>
      <c r="F375" s="441"/>
      <c r="G375" s="441"/>
      <c r="H375" s="441"/>
      <c r="I375" s="434"/>
      <c r="J375" s="434"/>
      <c r="K375" s="434"/>
      <c r="L375" s="434"/>
      <c r="M375" s="447"/>
      <c r="N375" s="434"/>
      <c r="O375" s="448"/>
      <c r="P375" s="449"/>
      <c r="Q375" s="450"/>
      <c r="R375" s="451"/>
    </row>
    <row r="376" spans="2:18" s="439" customFormat="1" x14ac:dyDescent="0.3">
      <c r="B376" s="440"/>
      <c r="C376" s="440"/>
      <c r="E376" s="440"/>
      <c r="F376" s="441"/>
      <c r="G376" s="441"/>
      <c r="H376" s="441"/>
      <c r="I376" s="434"/>
      <c r="J376" s="434"/>
      <c r="K376" s="434"/>
      <c r="L376" s="434"/>
      <c r="M376" s="447"/>
      <c r="N376" s="434"/>
      <c r="O376" s="448"/>
      <c r="P376" s="449"/>
      <c r="Q376" s="450"/>
      <c r="R376" s="451"/>
    </row>
    <row r="377" spans="2:18" s="439" customFormat="1" x14ac:dyDescent="0.3">
      <c r="B377" s="440"/>
      <c r="C377" s="440"/>
      <c r="E377" s="440"/>
      <c r="F377" s="441"/>
      <c r="G377" s="441"/>
      <c r="H377" s="441"/>
      <c r="I377" s="434"/>
      <c r="J377" s="434"/>
      <c r="K377" s="434"/>
      <c r="L377" s="434"/>
      <c r="M377" s="447"/>
      <c r="N377" s="434"/>
      <c r="O377" s="448"/>
      <c r="P377" s="449"/>
      <c r="Q377" s="450"/>
      <c r="R377" s="451"/>
    </row>
    <row r="378" spans="2:18" s="439" customFormat="1" x14ac:dyDescent="0.3">
      <c r="B378" s="440"/>
      <c r="C378" s="440"/>
      <c r="E378" s="440"/>
      <c r="F378" s="441"/>
      <c r="G378" s="441"/>
      <c r="H378" s="441"/>
      <c r="I378" s="434"/>
      <c r="J378" s="434"/>
      <c r="K378" s="434"/>
      <c r="L378" s="434"/>
      <c r="M378" s="447"/>
      <c r="N378" s="434"/>
      <c r="O378" s="448"/>
      <c r="P378" s="449"/>
      <c r="Q378" s="450"/>
      <c r="R378" s="451"/>
    </row>
    <row r="379" spans="2:18" s="439" customFormat="1" x14ac:dyDescent="0.3">
      <c r="B379" s="440"/>
      <c r="C379" s="440"/>
      <c r="E379" s="440"/>
      <c r="F379" s="441"/>
      <c r="G379" s="441"/>
      <c r="H379" s="441"/>
      <c r="I379" s="434"/>
      <c r="J379" s="434"/>
      <c r="K379" s="434"/>
      <c r="L379" s="434"/>
      <c r="M379" s="447"/>
      <c r="N379" s="434"/>
      <c r="O379" s="448"/>
      <c r="P379" s="449"/>
      <c r="Q379" s="450"/>
      <c r="R379" s="451"/>
    </row>
    <row r="380" spans="2:18" s="439" customFormat="1" x14ac:dyDescent="0.3">
      <c r="B380" s="440"/>
      <c r="C380" s="440"/>
      <c r="E380" s="440"/>
      <c r="F380" s="441"/>
      <c r="G380" s="441"/>
      <c r="H380" s="441"/>
      <c r="I380" s="434"/>
      <c r="J380" s="434"/>
      <c r="K380" s="434"/>
      <c r="L380" s="434"/>
      <c r="M380" s="447"/>
      <c r="N380" s="434"/>
      <c r="O380" s="448"/>
      <c r="P380" s="449"/>
      <c r="Q380" s="450"/>
      <c r="R380" s="451"/>
    </row>
    <row r="381" spans="2:18" s="439" customFormat="1" x14ac:dyDescent="0.3">
      <c r="B381" s="440"/>
      <c r="C381" s="440"/>
      <c r="E381" s="440"/>
      <c r="F381" s="441"/>
      <c r="G381" s="441"/>
      <c r="H381" s="441"/>
      <c r="I381" s="434"/>
      <c r="J381" s="434"/>
      <c r="K381" s="434"/>
      <c r="L381" s="434"/>
      <c r="M381" s="447"/>
      <c r="N381" s="434"/>
      <c r="O381" s="448"/>
      <c r="P381" s="449"/>
      <c r="Q381" s="450"/>
      <c r="R381" s="451"/>
    </row>
    <row r="382" spans="2:18" s="439" customFormat="1" x14ac:dyDescent="0.3">
      <c r="B382" s="440"/>
      <c r="C382" s="440"/>
      <c r="E382" s="440"/>
      <c r="F382" s="441"/>
      <c r="G382" s="441"/>
      <c r="H382" s="441"/>
      <c r="I382" s="434"/>
      <c r="J382" s="434"/>
      <c r="K382" s="434"/>
      <c r="L382" s="434"/>
      <c r="M382" s="447"/>
      <c r="N382" s="434"/>
      <c r="O382" s="448"/>
      <c r="P382" s="449"/>
      <c r="Q382" s="450"/>
      <c r="R382" s="451"/>
    </row>
    <row r="383" spans="2:18" s="439" customFormat="1" x14ac:dyDescent="0.3">
      <c r="B383" s="440"/>
      <c r="C383" s="440"/>
      <c r="E383" s="440"/>
      <c r="F383" s="441"/>
      <c r="G383" s="441"/>
      <c r="H383" s="441"/>
      <c r="I383" s="434"/>
      <c r="J383" s="434"/>
      <c r="K383" s="434"/>
      <c r="L383" s="434"/>
      <c r="M383" s="447"/>
      <c r="N383" s="434"/>
      <c r="O383" s="448"/>
      <c r="P383" s="449"/>
      <c r="Q383" s="450"/>
      <c r="R383" s="451"/>
    </row>
    <row r="384" spans="2:18" s="439" customFormat="1" x14ac:dyDescent="0.3">
      <c r="B384" s="440"/>
      <c r="C384" s="440"/>
      <c r="E384" s="440"/>
      <c r="F384" s="441"/>
      <c r="G384" s="441"/>
      <c r="H384" s="441"/>
      <c r="I384" s="434"/>
      <c r="J384" s="434"/>
      <c r="K384" s="434"/>
      <c r="L384" s="434"/>
      <c r="M384" s="447"/>
      <c r="N384" s="434"/>
      <c r="O384" s="448"/>
      <c r="P384" s="449"/>
      <c r="Q384" s="450"/>
      <c r="R384" s="451"/>
    </row>
    <row r="385" spans="2:18" s="439" customFormat="1" x14ac:dyDescent="0.3">
      <c r="B385" s="440"/>
      <c r="C385" s="440"/>
      <c r="E385" s="440"/>
      <c r="F385" s="441"/>
      <c r="G385" s="441"/>
      <c r="H385" s="441"/>
      <c r="I385" s="434"/>
      <c r="J385" s="434"/>
      <c r="K385" s="434"/>
      <c r="L385" s="434"/>
      <c r="M385" s="447"/>
      <c r="N385" s="434"/>
      <c r="O385" s="448"/>
      <c r="P385" s="449"/>
      <c r="Q385" s="450"/>
      <c r="R385" s="451"/>
    </row>
    <row r="386" spans="2:18" s="439" customFormat="1" x14ac:dyDescent="0.3">
      <c r="B386" s="440"/>
      <c r="C386" s="440"/>
      <c r="E386" s="440"/>
      <c r="F386" s="441"/>
      <c r="G386" s="441"/>
      <c r="H386" s="441"/>
      <c r="I386" s="434"/>
      <c r="J386" s="434"/>
      <c r="K386" s="434"/>
      <c r="L386" s="434"/>
      <c r="M386" s="447"/>
      <c r="N386" s="434"/>
      <c r="O386" s="448"/>
      <c r="P386" s="449"/>
      <c r="Q386" s="450"/>
      <c r="R386" s="451"/>
    </row>
    <row r="387" spans="2:18" s="439" customFormat="1" x14ac:dyDescent="0.3">
      <c r="B387" s="440"/>
      <c r="C387" s="440"/>
      <c r="E387" s="440"/>
      <c r="F387" s="441"/>
      <c r="G387" s="441"/>
      <c r="H387" s="441"/>
      <c r="I387" s="434"/>
      <c r="J387" s="434"/>
      <c r="K387" s="434"/>
      <c r="L387" s="434"/>
      <c r="M387" s="447"/>
      <c r="N387" s="434"/>
      <c r="O387" s="448"/>
      <c r="P387" s="449"/>
      <c r="Q387" s="450"/>
      <c r="R387" s="451"/>
    </row>
    <row r="388" spans="2:18" s="439" customFormat="1" x14ac:dyDescent="0.3">
      <c r="B388" s="440"/>
      <c r="C388" s="440"/>
      <c r="E388" s="440"/>
      <c r="F388" s="441"/>
      <c r="G388" s="441"/>
      <c r="H388" s="441"/>
      <c r="I388" s="434"/>
      <c r="J388" s="434"/>
      <c r="K388" s="434"/>
      <c r="L388" s="434"/>
      <c r="M388" s="447"/>
      <c r="N388" s="434"/>
      <c r="O388" s="448"/>
      <c r="P388" s="449"/>
      <c r="Q388" s="450"/>
      <c r="R388" s="451"/>
    </row>
    <row r="389" spans="2:18" s="439" customFormat="1" x14ac:dyDescent="0.3">
      <c r="B389" s="440"/>
      <c r="C389" s="440"/>
      <c r="E389" s="440"/>
      <c r="F389" s="441"/>
      <c r="G389" s="441"/>
      <c r="H389" s="441"/>
      <c r="I389" s="434"/>
      <c r="J389" s="434"/>
      <c r="K389" s="434"/>
      <c r="L389" s="434"/>
      <c r="M389" s="447"/>
      <c r="N389" s="434"/>
      <c r="O389" s="448"/>
      <c r="P389" s="449"/>
      <c r="Q389" s="450"/>
      <c r="R389" s="451"/>
    </row>
    <row r="390" spans="2:18" s="439" customFormat="1" x14ac:dyDescent="0.3">
      <c r="B390" s="440"/>
      <c r="C390" s="440"/>
      <c r="E390" s="440"/>
      <c r="F390" s="441"/>
      <c r="G390" s="441"/>
      <c r="H390" s="441"/>
      <c r="I390" s="434"/>
      <c r="J390" s="434"/>
      <c r="K390" s="434"/>
      <c r="L390" s="434"/>
      <c r="M390" s="447"/>
      <c r="N390" s="434"/>
      <c r="O390" s="448"/>
      <c r="P390" s="449"/>
      <c r="Q390" s="450"/>
      <c r="R390" s="451"/>
    </row>
    <row r="391" spans="2:18" s="439" customFormat="1" x14ac:dyDescent="0.3">
      <c r="B391" s="440"/>
      <c r="C391" s="440"/>
      <c r="E391" s="440"/>
      <c r="F391" s="441"/>
      <c r="G391" s="441"/>
      <c r="H391" s="441"/>
      <c r="I391" s="434"/>
      <c r="J391" s="434"/>
      <c r="K391" s="434"/>
      <c r="L391" s="434"/>
      <c r="M391" s="447"/>
      <c r="N391" s="434"/>
      <c r="O391" s="448"/>
      <c r="P391" s="449"/>
      <c r="Q391" s="450"/>
      <c r="R391" s="451"/>
    </row>
    <row r="392" spans="2:18" s="439" customFormat="1" x14ac:dyDescent="0.3">
      <c r="B392" s="440"/>
      <c r="C392" s="440"/>
      <c r="E392" s="440"/>
      <c r="F392" s="441"/>
      <c r="G392" s="441"/>
      <c r="H392" s="441"/>
      <c r="I392" s="434"/>
      <c r="J392" s="434"/>
      <c r="K392" s="434"/>
      <c r="L392" s="434"/>
      <c r="M392" s="447"/>
      <c r="N392" s="434"/>
      <c r="O392" s="448"/>
      <c r="P392" s="449"/>
      <c r="Q392" s="450"/>
      <c r="R392" s="451"/>
    </row>
    <row r="393" spans="2:18" s="439" customFormat="1" x14ac:dyDescent="0.3">
      <c r="B393" s="440"/>
      <c r="C393" s="440"/>
      <c r="E393" s="440"/>
      <c r="F393" s="441"/>
      <c r="G393" s="441"/>
      <c r="H393" s="441"/>
      <c r="I393" s="434"/>
      <c r="J393" s="434"/>
      <c r="K393" s="434"/>
      <c r="L393" s="434"/>
      <c r="M393" s="447"/>
      <c r="N393" s="434"/>
      <c r="O393" s="448"/>
      <c r="P393" s="449"/>
      <c r="Q393" s="450"/>
      <c r="R393" s="451"/>
    </row>
    <row r="394" spans="2:18" s="439" customFormat="1" x14ac:dyDescent="0.3">
      <c r="B394" s="440"/>
      <c r="C394" s="440"/>
      <c r="E394" s="440"/>
      <c r="F394" s="441"/>
      <c r="G394" s="441"/>
      <c r="H394" s="441"/>
      <c r="I394" s="434"/>
      <c r="J394" s="434"/>
      <c r="K394" s="434"/>
      <c r="L394" s="434"/>
      <c r="M394" s="447"/>
      <c r="N394" s="434"/>
      <c r="O394" s="448"/>
      <c r="P394" s="449"/>
      <c r="Q394" s="450"/>
      <c r="R394" s="451"/>
    </row>
    <row r="395" spans="2:18" s="439" customFormat="1" x14ac:dyDescent="0.3">
      <c r="B395" s="440"/>
      <c r="C395" s="440"/>
      <c r="E395" s="440"/>
      <c r="F395" s="441"/>
      <c r="G395" s="441"/>
      <c r="H395" s="441"/>
      <c r="I395" s="434"/>
      <c r="J395" s="434"/>
      <c r="K395" s="434"/>
      <c r="L395" s="434"/>
      <c r="M395" s="447"/>
      <c r="N395" s="434"/>
      <c r="O395" s="448"/>
      <c r="P395" s="449"/>
      <c r="Q395" s="450"/>
      <c r="R395" s="451"/>
    </row>
    <row r="396" spans="2:18" s="439" customFormat="1" x14ac:dyDescent="0.3">
      <c r="B396" s="440"/>
      <c r="C396" s="440"/>
      <c r="E396" s="440"/>
      <c r="F396" s="441"/>
      <c r="G396" s="441"/>
      <c r="H396" s="441"/>
      <c r="I396" s="434"/>
      <c r="J396" s="434"/>
      <c r="K396" s="434"/>
      <c r="L396" s="434"/>
      <c r="M396" s="447"/>
      <c r="N396" s="434"/>
      <c r="O396" s="448"/>
      <c r="P396" s="449"/>
      <c r="Q396" s="450"/>
      <c r="R396" s="451"/>
    </row>
    <row r="397" spans="2:18" s="439" customFormat="1" x14ac:dyDescent="0.3">
      <c r="B397" s="440"/>
      <c r="C397" s="440"/>
      <c r="E397" s="440"/>
      <c r="F397" s="441"/>
      <c r="G397" s="441"/>
      <c r="H397" s="441"/>
      <c r="I397" s="434"/>
      <c r="J397" s="434"/>
      <c r="K397" s="434"/>
      <c r="L397" s="434"/>
      <c r="M397" s="447"/>
      <c r="N397" s="434"/>
      <c r="O397" s="448"/>
      <c r="P397" s="449"/>
      <c r="Q397" s="450"/>
      <c r="R397" s="451"/>
    </row>
    <row r="398" spans="2:18" s="439" customFormat="1" x14ac:dyDescent="0.3">
      <c r="B398" s="440"/>
      <c r="C398" s="440"/>
      <c r="E398" s="440"/>
      <c r="F398" s="441"/>
      <c r="G398" s="441"/>
      <c r="H398" s="441"/>
      <c r="I398" s="434"/>
      <c r="J398" s="434"/>
      <c r="K398" s="434"/>
      <c r="L398" s="434"/>
      <c r="M398" s="447"/>
      <c r="N398" s="434"/>
      <c r="O398" s="448"/>
      <c r="P398" s="449"/>
      <c r="Q398" s="450"/>
      <c r="R398" s="451"/>
    </row>
    <row r="399" spans="2:18" s="439" customFormat="1" x14ac:dyDescent="0.3">
      <c r="B399" s="440"/>
      <c r="C399" s="440"/>
      <c r="E399" s="440"/>
      <c r="F399" s="441"/>
      <c r="G399" s="441"/>
      <c r="H399" s="441"/>
      <c r="I399" s="434"/>
      <c r="J399" s="434"/>
      <c r="K399" s="434"/>
      <c r="L399" s="434"/>
      <c r="M399" s="447"/>
      <c r="N399" s="434"/>
      <c r="O399" s="448"/>
      <c r="P399" s="449"/>
      <c r="Q399" s="450"/>
      <c r="R399" s="451"/>
    </row>
    <row r="400" spans="2:18" s="439" customFormat="1" x14ac:dyDescent="0.3">
      <c r="B400" s="440"/>
      <c r="C400" s="440"/>
      <c r="E400" s="440"/>
      <c r="F400" s="441"/>
      <c r="G400" s="441"/>
      <c r="H400" s="441"/>
      <c r="I400" s="434"/>
      <c r="J400" s="434"/>
      <c r="K400" s="434"/>
      <c r="L400" s="434"/>
      <c r="M400" s="447"/>
      <c r="N400" s="434"/>
      <c r="O400" s="448"/>
      <c r="P400" s="449"/>
      <c r="Q400" s="450"/>
      <c r="R400" s="451"/>
    </row>
    <row r="401" spans="2:18" s="439" customFormat="1" x14ac:dyDescent="0.3">
      <c r="B401" s="440"/>
      <c r="C401" s="440"/>
      <c r="E401" s="440"/>
      <c r="F401" s="441"/>
      <c r="G401" s="441"/>
      <c r="H401" s="441"/>
      <c r="I401" s="434"/>
      <c r="J401" s="434"/>
      <c r="K401" s="434"/>
      <c r="L401" s="434"/>
      <c r="M401" s="447"/>
      <c r="N401" s="434"/>
      <c r="O401" s="448"/>
      <c r="P401" s="449"/>
      <c r="Q401" s="450"/>
      <c r="R401" s="451"/>
    </row>
    <row r="402" spans="2:18" s="439" customFormat="1" x14ac:dyDescent="0.3">
      <c r="B402" s="440"/>
      <c r="C402" s="440"/>
      <c r="E402" s="440"/>
      <c r="F402" s="441"/>
      <c r="G402" s="441"/>
      <c r="H402" s="441"/>
      <c r="I402" s="434"/>
      <c r="J402" s="434"/>
      <c r="K402" s="434"/>
      <c r="L402" s="434"/>
      <c r="M402" s="447"/>
      <c r="N402" s="434"/>
      <c r="O402" s="448"/>
      <c r="P402" s="449"/>
      <c r="Q402" s="450"/>
      <c r="R402" s="451"/>
    </row>
    <row r="403" spans="2:18" s="439" customFormat="1" x14ac:dyDescent="0.3">
      <c r="B403" s="440"/>
      <c r="C403" s="440"/>
      <c r="E403" s="440"/>
      <c r="F403" s="441"/>
      <c r="G403" s="441"/>
      <c r="H403" s="441"/>
      <c r="I403" s="434"/>
      <c r="J403" s="434"/>
      <c r="K403" s="434"/>
      <c r="L403" s="434"/>
      <c r="M403" s="447"/>
      <c r="N403" s="434"/>
      <c r="O403" s="448"/>
      <c r="P403" s="449"/>
      <c r="Q403" s="450"/>
      <c r="R403" s="451"/>
    </row>
    <row r="404" spans="2:18" s="439" customFormat="1" x14ac:dyDescent="0.3">
      <c r="B404" s="440"/>
      <c r="C404" s="440"/>
      <c r="E404" s="440"/>
      <c r="F404" s="441"/>
      <c r="G404" s="441"/>
      <c r="H404" s="441"/>
      <c r="I404" s="434"/>
      <c r="J404" s="434"/>
      <c r="K404" s="434"/>
      <c r="L404" s="434"/>
      <c r="M404" s="447"/>
      <c r="N404" s="434"/>
      <c r="O404" s="448"/>
      <c r="P404" s="449"/>
      <c r="Q404" s="450"/>
      <c r="R404" s="451"/>
    </row>
    <row r="405" spans="2:18" s="439" customFormat="1" x14ac:dyDescent="0.3">
      <c r="B405" s="440"/>
      <c r="C405" s="440"/>
      <c r="E405" s="440"/>
      <c r="F405" s="441"/>
      <c r="G405" s="441"/>
      <c r="H405" s="441"/>
      <c r="I405" s="434"/>
      <c r="J405" s="434"/>
      <c r="K405" s="434"/>
      <c r="L405" s="434"/>
      <c r="M405" s="447"/>
      <c r="N405" s="434"/>
      <c r="O405" s="448"/>
      <c r="P405" s="449"/>
      <c r="Q405" s="450"/>
      <c r="R405" s="451"/>
    </row>
    <row r="406" spans="2:18" s="439" customFormat="1" x14ac:dyDescent="0.3">
      <c r="B406" s="440"/>
      <c r="C406" s="440"/>
      <c r="E406" s="440"/>
      <c r="F406" s="441"/>
      <c r="G406" s="441"/>
      <c r="H406" s="441"/>
      <c r="I406" s="434"/>
      <c r="J406" s="434"/>
      <c r="K406" s="434"/>
      <c r="L406" s="434"/>
      <c r="M406" s="447"/>
      <c r="N406" s="434"/>
      <c r="O406" s="448"/>
      <c r="P406" s="449"/>
      <c r="Q406" s="450"/>
      <c r="R406" s="451"/>
    </row>
    <row r="407" spans="2:18" s="439" customFormat="1" x14ac:dyDescent="0.3">
      <c r="B407" s="440"/>
      <c r="C407" s="440"/>
      <c r="E407" s="440"/>
      <c r="F407" s="441"/>
      <c r="G407" s="441"/>
      <c r="H407" s="441"/>
      <c r="I407" s="434"/>
      <c r="J407" s="434"/>
      <c r="K407" s="434"/>
      <c r="L407" s="434"/>
      <c r="M407" s="447"/>
      <c r="N407" s="434"/>
      <c r="O407" s="448"/>
      <c r="P407" s="449"/>
      <c r="Q407" s="450"/>
      <c r="R407" s="451"/>
    </row>
    <row r="408" spans="2:18" s="439" customFormat="1" x14ac:dyDescent="0.3">
      <c r="B408" s="440"/>
      <c r="C408" s="440"/>
      <c r="E408" s="440"/>
      <c r="F408" s="441"/>
      <c r="G408" s="441"/>
      <c r="H408" s="441"/>
      <c r="I408" s="434"/>
      <c r="J408" s="434"/>
      <c r="K408" s="434"/>
      <c r="L408" s="434"/>
      <c r="M408" s="447"/>
      <c r="N408" s="434"/>
      <c r="O408" s="448"/>
      <c r="P408" s="449"/>
      <c r="Q408" s="450"/>
      <c r="R408" s="451"/>
    </row>
    <row r="409" spans="2:18" s="439" customFormat="1" x14ac:dyDescent="0.3">
      <c r="B409" s="440"/>
      <c r="C409" s="440"/>
      <c r="E409" s="440"/>
      <c r="F409" s="441"/>
      <c r="G409" s="441"/>
      <c r="H409" s="441"/>
      <c r="I409" s="434"/>
      <c r="J409" s="434"/>
      <c r="K409" s="434"/>
      <c r="L409" s="434"/>
      <c r="M409" s="447"/>
      <c r="N409" s="434"/>
      <c r="O409" s="448"/>
      <c r="P409" s="449"/>
      <c r="Q409" s="450"/>
      <c r="R409" s="451"/>
    </row>
    <row r="410" spans="2:18" s="439" customFormat="1" x14ac:dyDescent="0.3">
      <c r="B410" s="440"/>
      <c r="C410" s="440"/>
      <c r="E410" s="440"/>
      <c r="F410" s="441"/>
      <c r="G410" s="441"/>
      <c r="H410" s="441"/>
      <c r="I410" s="434"/>
      <c r="J410" s="434"/>
      <c r="K410" s="434"/>
      <c r="L410" s="434"/>
      <c r="M410" s="447"/>
      <c r="N410" s="434"/>
      <c r="O410" s="448"/>
      <c r="P410" s="449"/>
      <c r="Q410" s="450"/>
      <c r="R410" s="451"/>
    </row>
    <row r="411" spans="2:18" s="439" customFormat="1" x14ac:dyDescent="0.3">
      <c r="B411" s="440"/>
      <c r="C411" s="440"/>
      <c r="E411" s="440"/>
      <c r="F411" s="441"/>
      <c r="G411" s="441"/>
      <c r="H411" s="441"/>
      <c r="I411" s="434"/>
      <c r="J411" s="434"/>
      <c r="K411" s="434"/>
      <c r="L411" s="434"/>
      <c r="M411" s="447"/>
      <c r="N411" s="434"/>
      <c r="O411" s="448"/>
      <c r="P411" s="449"/>
      <c r="Q411" s="450"/>
      <c r="R411" s="451"/>
    </row>
    <row r="412" spans="2:18" s="439" customFormat="1" x14ac:dyDescent="0.3">
      <c r="B412" s="440"/>
      <c r="C412" s="440"/>
      <c r="E412" s="440"/>
      <c r="F412" s="441"/>
      <c r="G412" s="441"/>
      <c r="H412" s="441"/>
      <c r="I412" s="434"/>
      <c r="J412" s="434"/>
      <c r="K412" s="434"/>
      <c r="L412" s="434"/>
      <c r="M412" s="447"/>
      <c r="N412" s="434"/>
      <c r="O412" s="448"/>
      <c r="P412" s="449"/>
      <c r="Q412" s="450"/>
      <c r="R412" s="451"/>
    </row>
    <row r="413" spans="2:18" s="439" customFormat="1" x14ac:dyDescent="0.3">
      <c r="B413" s="440"/>
      <c r="C413" s="440"/>
      <c r="E413" s="440"/>
      <c r="F413" s="441"/>
      <c r="G413" s="441"/>
      <c r="H413" s="441"/>
      <c r="I413" s="434"/>
      <c r="J413" s="434"/>
      <c r="K413" s="434"/>
      <c r="L413" s="434"/>
      <c r="M413" s="447"/>
      <c r="N413" s="434"/>
      <c r="O413" s="448"/>
      <c r="P413" s="449"/>
      <c r="Q413" s="450"/>
      <c r="R413" s="451"/>
    </row>
    <row r="414" spans="2:18" s="439" customFormat="1" x14ac:dyDescent="0.3">
      <c r="B414" s="440"/>
      <c r="C414" s="440"/>
      <c r="E414" s="440"/>
      <c r="F414" s="441"/>
      <c r="G414" s="441"/>
      <c r="H414" s="441"/>
      <c r="I414" s="434"/>
      <c r="J414" s="434"/>
      <c r="K414" s="434"/>
      <c r="L414" s="434"/>
      <c r="M414" s="447"/>
      <c r="N414" s="434"/>
      <c r="O414" s="448"/>
      <c r="P414" s="449"/>
      <c r="Q414" s="450"/>
      <c r="R414" s="451"/>
    </row>
    <row r="415" spans="2:18" s="439" customFormat="1" x14ac:dyDescent="0.3">
      <c r="B415" s="440"/>
      <c r="C415" s="440"/>
      <c r="E415" s="440"/>
      <c r="F415" s="441"/>
      <c r="G415" s="441"/>
      <c r="H415" s="441"/>
      <c r="I415" s="434"/>
      <c r="J415" s="434"/>
      <c r="K415" s="434"/>
      <c r="L415" s="434"/>
      <c r="M415" s="447"/>
      <c r="N415" s="434"/>
      <c r="O415" s="448"/>
      <c r="P415" s="449"/>
      <c r="Q415" s="450"/>
      <c r="R415" s="451"/>
    </row>
    <row r="416" spans="2:18" s="439" customFormat="1" x14ac:dyDescent="0.3">
      <c r="B416" s="440"/>
      <c r="C416" s="440"/>
      <c r="E416" s="440"/>
      <c r="F416" s="441"/>
      <c r="G416" s="441"/>
      <c r="H416" s="441"/>
      <c r="I416" s="434"/>
      <c r="J416" s="434"/>
      <c r="K416" s="434"/>
      <c r="L416" s="434"/>
      <c r="M416" s="447"/>
      <c r="N416" s="434"/>
      <c r="O416" s="448"/>
      <c r="P416" s="449"/>
      <c r="Q416" s="450"/>
      <c r="R416" s="451"/>
    </row>
    <row r="417" spans="2:18" s="439" customFormat="1" x14ac:dyDescent="0.3">
      <c r="B417" s="440"/>
      <c r="C417" s="440"/>
      <c r="E417" s="440"/>
      <c r="F417" s="441"/>
      <c r="G417" s="441"/>
      <c r="H417" s="441"/>
      <c r="I417" s="434"/>
      <c r="J417" s="434"/>
      <c r="K417" s="434"/>
      <c r="L417" s="434"/>
      <c r="M417" s="447"/>
      <c r="N417" s="434"/>
      <c r="O417" s="448"/>
      <c r="P417" s="449"/>
      <c r="Q417" s="450"/>
      <c r="R417" s="451"/>
    </row>
    <row r="418" spans="2:18" s="439" customFormat="1" x14ac:dyDescent="0.3">
      <c r="B418" s="440"/>
      <c r="C418" s="440"/>
      <c r="E418" s="440"/>
      <c r="F418" s="441"/>
      <c r="G418" s="441"/>
      <c r="H418" s="441"/>
      <c r="I418" s="434"/>
      <c r="J418" s="434"/>
      <c r="K418" s="434"/>
      <c r="L418" s="434"/>
      <c r="M418" s="447"/>
      <c r="N418" s="434"/>
      <c r="O418" s="448"/>
      <c r="P418" s="449"/>
      <c r="Q418" s="450"/>
      <c r="R418" s="451"/>
    </row>
    <row r="419" spans="2:18" s="439" customFormat="1" x14ac:dyDescent="0.3">
      <c r="B419" s="440"/>
      <c r="C419" s="440"/>
      <c r="E419" s="440"/>
      <c r="F419" s="441"/>
      <c r="G419" s="441"/>
      <c r="H419" s="441"/>
      <c r="I419" s="434"/>
      <c r="J419" s="434"/>
      <c r="K419" s="434"/>
      <c r="L419" s="434"/>
      <c r="M419" s="447"/>
      <c r="N419" s="434"/>
      <c r="O419" s="448"/>
      <c r="P419" s="449"/>
      <c r="Q419" s="450"/>
      <c r="R419" s="451"/>
    </row>
    <row r="420" spans="2:18" s="439" customFormat="1" x14ac:dyDescent="0.3">
      <c r="B420" s="440"/>
      <c r="C420" s="440"/>
      <c r="E420" s="440"/>
      <c r="F420" s="441"/>
      <c r="G420" s="441"/>
      <c r="H420" s="441"/>
      <c r="I420" s="434"/>
      <c r="J420" s="434"/>
      <c r="K420" s="434"/>
      <c r="L420" s="434"/>
      <c r="M420" s="447"/>
      <c r="N420" s="434"/>
      <c r="O420" s="448"/>
      <c r="P420" s="449"/>
      <c r="Q420" s="450"/>
      <c r="R420" s="451"/>
    </row>
    <row r="421" spans="2:18" s="439" customFormat="1" x14ac:dyDescent="0.3">
      <c r="B421" s="440"/>
      <c r="C421" s="440"/>
      <c r="E421" s="440"/>
      <c r="F421" s="441"/>
      <c r="G421" s="441"/>
      <c r="H421" s="441"/>
      <c r="I421" s="434"/>
      <c r="J421" s="434"/>
      <c r="K421" s="434"/>
      <c r="L421" s="434"/>
      <c r="M421" s="447"/>
      <c r="N421" s="434"/>
      <c r="O421" s="448"/>
      <c r="P421" s="449"/>
      <c r="Q421" s="450"/>
      <c r="R421" s="451"/>
    </row>
    <row r="422" spans="2:18" s="439" customFormat="1" x14ac:dyDescent="0.3">
      <c r="B422" s="440"/>
      <c r="C422" s="440"/>
      <c r="E422" s="440"/>
      <c r="F422" s="441"/>
      <c r="G422" s="441"/>
      <c r="H422" s="441"/>
      <c r="I422" s="434"/>
      <c r="J422" s="434"/>
      <c r="K422" s="434"/>
      <c r="L422" s="434"/>
      <c r="M422" s="447"/>
      <c r="N422" s="434"/>
      <c r="O422" s="448"/>
      <c r="P422" s="449"/>
      <c r="Q422" s="450"/>
      <c r="R422" s="451"/>
    </row>
    <row r="423" spans="2:18" s="439" customFormat="1" x14ac:dyDescent="0.3">
      <c r="B423" s="440"/>
      <c r="C423" s="440"/>
      <c r="E423" s="440"/>
      <c r="F423" s="441"/>
      <c r="G423" s="441"/>
      <c r="H423" s="441"/>
      <c r="I423" s="434"/>
      <c r="J423" s="434"/>
      <c r="K423" s="434"/>
      <c r="L423" s="434"/>
      <c r="M423" s="447"/>
      <c r="N423" s="434"/>
      <c r="O423" s="448"/>
      <c r="P423" s="449"/>
      <c r="Q423" s="450"/>
      <c r="R423" s="451"/>
    </row>
    <row r="424" spans="2:18" s="439" customFormat="1" x14ac:dyDescent="0.3">
      <c r="B424" s="440"/>
      <c r="C424" s="440"/>
      <c r="E424" s="440"/>
      <c r="F424" s="441"/>
      <c r="G424" s="441"/>
      <c r="H424" s="441"/>
      <c r="I424" s="434"/>
      <c r="J424" s="434"/>
      <c r="K424" s="434"/>
      <c r="L424" s="434"/>
      <c r="M424" s="447"/>
      <c r="N424" s="434"/>
      <c r="O424" s="448"/>
      <c r="P424" s="449"/>
      <c r="Q424" s="450"/>
      <c r="R424" s="451"/>
    </row>
    <row r="425" spans="2:18" s="439" customFormat="1" x14ac:dyDescent="0.3">
      <c r="B425" s="440"/>
      <c r="C425" s="440"/>
      <c r="E425" s="440"/>
      <c r="F425" s="441"/>
      <c r="G425" s="441"/>
      <c r="H425" s="441"/>
      <c r="I425" s="434"/>
      <c r="J425" s="434"/>
      <c r="K425" s="434"/>
      <c r="L425" s="434"/>
      <c r="M425" s="447"/>
      <c r="N425" s="434"/>
      <c r="O425" s="448"/>
      <c r="P425" s="449"/>
      <c r="Q425" s="450"/>
      <c r="R425" s="451"/>
    </row>
    <row r="426" spans="2:18" s="439" customFormat="1" x14ac:dyDescent="0.3">
      <c r="B426" s="440"/>
      <c r="C426" s="440"/>
      <c r="E426" s="440"/>
      <c r="F426" s="441"/>
      <c r="G426" s="441"/>
      <c r="H426" s="441"/>
      <c r="I426" s="434"/>
      <c r="J426" s="434"/>
      <c r="K426" s="434"/>
      <c r="L426" s="434"/>
      <c r="M426" s="447"/>
      <c r="N426" s="434"/>
      <c r="O426" s="448"/>
      <c r="P426" s="449"/>
      <c r="Q426" s="450"/>
      <c r="R426" s="451"/>
    </row>
    <row r="427" spans="2:18" s="439" customFormat="1" x14ac:dyDescent="0.3">
      <c r="B427" s="440"/>
      <c r="C427" s="440"/>
      <c r="E427" s="440"/>
      <c r="F427" s="441"/>
      <c r="G427" s="441"/>
      <c r="H427" s="441"/>
      <c r="I427" s="434"/>
      <c r="J427" s="434"/>
      <c r="K427" s="434"/>
      <c r="L427" s="434"/>
      <c r="M427" s="447"/>
      <c r="N427" s="434"/>
      <c r="O427" s="448"/>
      <c r="P427" s="449"/>
      <c r="Q427" s="450"/>
      <c r="R427" s="451"/>
    </row>
    <row r="428" spans="2:18" s="439" customFormat="1" x14ac:dyDescent="0.3">
      <c r="B428" s="440"/>
      <c r="C428" s="440"/>
      <c r="E428" s="440"/>
      <c r="F428" s="441"/>
      <c r="G428" s="441"/>
      <c r="H428" s="441"/>
      <c r="I428" s="434"/>
      <c r="J428" s="434"/>
      <c r="K428" s="434"/>
      <c r="L428" s="434"/>
      <c r="M428" s="447"/>
      <c r="N428" s="434"/>
      <c r="O428" s="448"/>
      <c r="P428" s="449"/>
      <c r="Q428" s="450"/>
      <c r="R428" s="451"/>
    </row>
    <row r="429" spans="2:18" s="439" customFormat="1" x14ac:dyDescent="0.3">
      <c r="B429" s="440"/>
      <c r="C429" s="440"/>
      <c r="E429" s="440"/>
      <c r="F429" s="441"/>
      <c r="G429" s="441"/>
      <c r="H429" s="441"/>
      <c r="I429" s="434"/>
      <c r="J429" s="434"/>
      <c r="K429" s="434"/>
      <c r="L429" s="434"/>
      <c r="M429" s="447"/>
      <c r="N429" s="434"/>
      <c r="O429" s="448"/>
      <c r="P429" s="449"/>
      <c r="Q429" s="450"/>
      <c r="R429" s="451"/>
    </row>
    <row r="430" spans="2:18" s="439" customFormat="1" x14ac:dyDescent="0.3">
      <c r="B430" s="440"/>
      <c r="C430" s="440"/>
      <c r="E430" s="440"/>
      <c r="F430" s="441"/>
      <c r="G430" s="441"/>
      <c r="H430" s="441"/>
      <c r="I430" s="434"/>
      <c r="J430" s="434"/>
      <c r="K430" s="434"/>
      <c r="L430" s="434"/>
      <c r="M430" s="447"/>
      <c r="N430" s="434"/>
      <c r="O430" s="448"/>
      <c r="P430" s="449"/>
      <c r="Q430" s="450"/>
      <c r="R430" s="451"/>
    </row>
    <row r="431" spans="2:18" s="439" customFormat="1" x14ac:dyDescent="0.3">
      <c r="B431" s="440"/>
      <c r="C431" s="440"/>
      <c r="E431" s="440"/>
      <c r="F431" s="441"/>
      <c r="G431" s="441"/>
      <c r="H431" s="441"/>
      <c r="I431" s="434"/>
      <c r="J431" s="434"/>
      <c r="K431" s="434"/>
      <c r="L431" s="434"/>
      <c r="M431" s="447"/>
      <c r="N431" s="434"/>
      <c r="O431" s="448"/>
      <c r="P431" s="449"/>
      <c r="Q431" s="450"/>
      <c r="R431" s="451"/>
    </row>
    <row r="432" spans="2:18" s="439" customFormat="1" x14ac:dyDescent="0.3">
      <c r="B432" s="440"/>
      <c r="C432" s="440"/>
      <c r="E432" s="440"/>
      <c r="F432" s="441"/>
      <c r="G432" s="441"/>
      <c r="H432" s="441"/>
      <c r="I432" s="434"/>
      <c r="J432" s="434"/>
      <c r="K432" s="434"/>
      <c r="L432" s="434"/>
      <c r="M432" s="447"/>
      <c r="N432" s="434"/>
      <c r="O432" s="448"/>
      <c r="P432" s="449"/>
      <c r="Q432" s="450"/>
      <c r="R432" s="451"/>
    </row>
    <row r="433" spans="2:18" s="439" customFormat="1" x14ac:dyDescent="0.3">
      <c r="B433" s="440"/>
      <c r="C433" s="440"/>
      <c r="E433" s="440"/>
      <c r="F433" s="441"/>
      <c r="G433" s="441"/>
      <c r="H433" s="441"/>
      <c r="I433" s="434"/>
      <c r="J433" s="434"/>
      <c r="K433" s="434"/>
      <c r="L433" s="434"/>
      <c r="M433" s="447"/>
      <c r="N433" s="434"/>
      <c r="O433" s="448"/>
      <c r="P433" s="449"/>
      <c r="Q433" s="450"/>
      <c r="R433" s="451"/>
    </row>
    <row r="434" spans="2:18" s="439" customFormat="1" x14ac:dyDescent="0.3">
      <c r="B434" s="440"/>
      <c r="C434" s="440"/>
      <c r="E434" s="440"/>
      <c r="F434" s="441"/>
      <c r="G434" s="441"/>
      <c r="H434" s="441"/>
      <c r="I434" s="434"/>
      <c r="J434" s="434"/>
      <c r="K434" s="434"/>
      <c r="L434" s="434"/>
      <c r="M434" s="447"/>
      <c r="N434" s="434"/>
      <c r="O434" s="448"/>
      <c r="P434" s="449"/>
      <c r="Q434" s="450"/>
      <c r="R434" s="451"/>
    </row>
    <row r="435" spans="2:18" s="439" customFormat="1" x14ac:dyDescent="0.3">
      <c r="B435" s="440"/>
      <c r="C435" s="440"/>
      <c r="E435" s="440"/>
      <c r="F435" s="441"/>
      <c r="G435" s="441"/>
      <c r="H435" s="441"/>
      <c r="I435" s="434"/>
      <c r="J435" s="434"/>
      <c r="K435" s="434"/>
      <c r="L435" s="434"/>
      <c r="M435" s="447"/>
      <c r="N435" s="434"/>
      <c r="O435" s="448"/>
      <c r="P435" s="449"/>
      <c r="Q435" s="450"/>
      <c r="R435" s="451"/>
    </row>
    <row r="436" spans="2:18" s="439" customFormat="1" x14ac:dyDescent="0.3">
      <c r="B436" s="440"/>
      <c r="C436" s="440"/>
      <c r="E436" s="440"/>
      <c r="F436" s="441"/>
      <c r="G436" s="441"/>
      <c r="H436" s="441"/>
      <c r="I436" s="434"/>
      <c r="J436" s="434"/>
      <c r="K436" s="434"/>
      <c r="L436" s="434"/>
      <c r="M436" s="447"/>
      <c r="N436" s="434"/>
      <c r="O436" s="448"/>
      <c r="P436" s="449"/>
      <c r="Q436" s="450"/>
      <c r="R436" s="451"/>
    </row>
    <row r="437" spans="2:18" s="439" customFormat="1" x14ac:dyDescent="0.3">
      <c r="B437" s="440"/>
      <c r="C437" s="440"/>
      <c r="E437" s="440"/>
      <c r="F437" s="441"/>
      <c r="G437" s="441"/>
      <c r="H437" s="441"/>
      <c r="I437" s="434"/>
      <c r="J437" s="434"/>
      <c r="K437" s="434"/>
      <c r="L437" s="434"/>
      <c r="M437" s="447"/>
      <c r="N437" s="434"/>
      <c r="O437" s="448"/>
      <c r="P437" s="449"/>
      <c r="Q437" s="450"/>
      <c r="R437" s="451"/>
    </row>
    <row r="438" spans="2:18" s="439" customFormat="1" x14ac:dyDescent="0.3">
      <c r="B438" s="440"/>
      <c r="C438" s="440"/>
      <c r="E438" s="440"/>
      <c r="F438" s="441"/>
      <c r="G438" s="441"/>
      <c r="H438" s="441"/>
      <c r="I438" s="434"/>
      <c r="J438" s="434"/>
      <c r="K438" s="434"/>
      <c r="L438" s="434"/>
      <c r="M438" s="447"/>
      <c r="N438" s="434"/>
      <c r="O438" s="448"/>
      <c r="P438" s="449"/>
      <c r="Q438" s="450"/>
      <c r="R438" s="451"/>
    </row>
    <row r="439" spans="2:18" s="439" customFormat="1" x14ac:dyDescent="0.3">
      <c r="B439" s="440"/>
      <c r="C439" s="440"/>
      <c r="E439" s="440"/>
      <c r="F439" s="441"/>
      <c r="G439" s="441"/>
      <c r="H439" s="441"/>
      <c r="I439" s="434"/>
      <c r="J439" s="434"/>
      <c r="K439" s="434"/>
      <c r="L439" s="434"/>
      <c r="M439" s="447"/>
      <c r="N439" s="434"/>
      <c r="O439" s="448"/>
      <c r="P439" s="449"/>
      <c r="Q439" s="450"/>
      <c r="R439" s="451"/>
    </row>
    <row r="440" spans="2:18" s="439" customFormat="1" x14ac:dyDescent="0.3">
      <c r="B440" s="440"/>
      <c r="C440" s="440"/>
      <c r="E440" s="440"/>
      <c r="F440" s="441"/>
      <c r="G440" s="441"/>
      <c r="H440" s="441"/>
      <c r="I440" s="434"/>
      <c r="J440" s="434"/>
      <c r="K440" s="434"/>
      <c r="L440" s="434"/>
      <c r="M440" s="447"/>
      <c r="N440" s="434"/>
      <c r="O440" s="448"/>
      <c r="P440" s="449"/>
      <c r="Q440" s="450"/>
      <c r="R440" s="451"/>
    </row>
    <row r="441" spans="2:18" s="439" customFormat="1" x14ac:dyDescent="0.3">
      <c r="B441" s="440"/>
      <c r="C441" s="440"/>
      <c r="E441" s="440"/>
      <c r="F441" s="441"/>
      <c r="G441" s="441"/>
      <c r="H441" s="441"/>
      <c r="I441" s="434"/>
      <c r="J441" s="434"/>
      <c r="K441" s="434"/>
      <c r="L441" s="434"/>
      <c r="M441" s="447"/>
      <c r="N441" s="434"/>
      <c r="O441" s="448"/>
      <c r="P441" s="449"/>
      <c r="Q441" s="450"/>
      <c r="R441" s="451"/>
    </row>
    <row r="442" spans="2:18" s="439" customFormat="1" x14ac:dyDescent="0.3">
      <c r="B442" s="440"/>
      <c r="C442" s="440"/>
      <c r="E442" s="440"/>
      <c r="F442" s="441"/>
      <c r="G442" s="441"/>
      <c r="H442" s="441"/>
      <c r="I442" s="434"/>
      <c r="J442" s="434"/>
      <c r="K442" s="434"/>
      <c r="L442" s="434"/>
      <c r="M442" s="447"/>
      <c r="N442" s="434"/>
      <c r="O442" s="448"/>
      <c r="P442" s="449"/>
      <c r="Q442" s="450"/>
      <c r="R442" s="451"/>
    </row>
    <row r="443" spans="2:18" s="439" customFormat="1" x14ac:dyDescent="0.3">
      <c r="B443" s="440"/>
      <c r="C443" s="440"/>
      <c r="E443" s="440"/>
      <c r="F443" s="441"/>
      <c r="G443" s="441"/>
      <c r="H443" s="441"/>
      <c r="I443" s="434"/>
      <c r="J443" s="434"/>
      <c r="K443" s="434"/>
      <c r="L443" s="434"/>
      <c r="M443" s="447"/>
      <c r="N443" s="434"/>
      <c r="O443" s="448"/>
      <c r="P443" s="449"/>
      <c r="Q443" s="450"/>
      <c r="R443" s="451"/>
    </row>
    <row r="444" spans="2:18" s="439" customFormat="1" x14ac:dyDescent="0.3">
      <c r="B444" s="440"/>
      <c r="C444" s="440"/>
      <c r="E444" s="440"/>
      <c r="F444" s="441"/>
      <c r="G444" s="441"/>
      <c r="H444" s="441"/>
      <c r="I444" s="434"/>
      <c r="J444" s="434"/>
      <c r="K444" s="434"/>
      <c r="L444" s="434"/>
      <c r="M444" s="447"/>
      <c r="N444" s="434"/>
      <c r="O444" s="448"/>
      <c r="P444" s="449"/>
      <c r="Q444" s="450"/>
      <c r="R444" s="451"/>
    </row>
    <row r="445" spans="2:18" s="439" customFormat="1" x14ac:dyDescent="0.3">
      <c r="B445" s="440"/>
      <c r="C445" s="440"/>
      <c r="E445" s="440"/>
      <c r="F445" s="441"/>
      <c r="G445" s="441"/>
      <c r="H445" s="441"/>
      <c r="I445" s="434"/>
      <c r="J445" s="434"/>
      <c r="K445" s="434"/>
      <c r="L445" s="434"/>
      <c r="M445" s="447"/>
      <c r="N445" s="434"/>
      <c r="O445" s="448"/>
      <c r="P445" s="449"/>
      <c r="Q445" s="450"/>
      <c r="R445" s="451"/>
    </row>
    <row r="446" spans="2:18" s="439" customFormat="1" x14ac:dyDescent="0.3">
      <c r="B446" s="440"/>
      <c r="C446" s="440"/>
      <c r="E446" s="440"/>
      <c r="F446" s="441"/>
      <c r="G446" s="441"/>
      <c r="H446" s="441"/>
      <c r="I446" s="434"/>
      <c r="J446" s="434"/>
      <c r="K446" s="434"/>
      <c r="L446" s="434"/>
      <c r="M446" s="447"/>
      <c r="N446" s="434"/>
      <c r="O446" s="448"/>
      <c r="P446" s="449"/>
      <c r="Q446" s="450"/>
      <c r="R446" s="451"/>
    </row>
    <row r="447" spans="2:18" s="439" customFormat="1" x14ac:dyDescent="0.3">
      <c r="B447" s="440"/>
      <c r="C447" s="440"/>
      <c r="E447" s="440"/>
      <c r="F447" s="441"/>
      <c r="G447" s="441"/>
      <c r="H447" s="441"/>
      <c r="I447" s="434"/>
      <c r="J447" s="434"/>
      <c r="K447" s="434"/>
      <c r="L447" s="434"/>
      <c r="M447" s="447"/>
      <c r="N447" s="434"/>
      <c r="O447" s="448"/>
      <c r="P447" s="449"/>
      <c r="Q447" s="450"/>
      <c r="R447" s="451"/>
    </row>
    <row r="448" spans="2:18" s="439" customFormat="1" x14ac:dyDescent="0.3">
      <c r="B448" s="440"/>
      <c r="C448" s="440"/>
      <c r="E448" s="440"/>
      <c r="F448" s="441"/>
      <c r="G448" s="441"/>
      <c r="H448" s="441"/>
      <c r="I448" s="434"/>
      <c r="J448" s="434"/>
      <c r="K448" s="434"/>
      <c r="L448" s="434"/>
      <c r="M448" s="447"/>
      <c r="N448" s="434"/>
      <c r="O448" s="448"/>
      <c r="P448" s="449"/>
      <c r="Q448" s="450"/>
      <c r="R448" s="451"/>
    </row>
    <row r="449" spans="2:18" s="439" customFormat="1" x14ac:dyDescent="0.3">
      <c r="B449" s="440"/>
      <c r="C449" s="440"/>
      <c r="E449" s="440"/>
      <c r="F449" s="441"/>
      <c r="G449" s="441"/>
      <c r="H449" s="441"/>
      <c r="I449" s="434"/>
      <c r="J449" s="434"/>
      <c r="K449" s="434"/>
      <c r="L449" s="434"/>
      <c r="M449" s="447"/>
      <c r="N449" s="434"/>
      <c r="O449" s="448"/>
      <c r="P449" s="449"/>
      <c r="Q449" s="450"/>
      <c r="R449" s="451"/>
    </row>
    <row r="450" spans="2:18" s="439" customFormat="1" x14ac:dyDescent="0.3">
      <c r="B450" s="440"/>
      <c r="C450" s="440"/>
      <c r="E450" s="440"/>
      <c r="F450" s="441"/>
      <c r="G450" s="441"/>
      <c r="H450" s="441"/>
      <c r="I450" s="434"/>
      <c r="J450" s="434"/>
      <c r="K450" s="434"/>
      <c r="L450" s="434"/>
      <c r="M450" s="447"/>
      <c r="N450" s="434"/>
      <c r="O450" s="448"/>
      <c r="P450" s="449"/>
      <c r="Q450" s="450"/>
      <c r="R450" s="451"/>
    </row>
    <row r="451" spans="2:18" s="439" customFormat="1" x14ac:dyDescent="0.3">
      <c r="B451" s="440"/>
      <c r="C451" s="440"/>
      <c r="E451" s="440"/>
      <c r="F451" s="441"/>
      <c r="G451" s="441"/>
      <c r="H451" s="441"/>
      <c r="I451" s="434"/>
      <c r="J451" s="434"/>
      <c r="K451" s="434"/>
      <c r="L451" s="434"/>
      <c r="M451" s="447"/>
      <c r="N451" s="434"/>
      <c r="O451" s="448"/>
      <c r="P451" s="449"/>
      <c r="Q451" s="450"/>
      <c r="R451" s="451"/>
    </row>
    <row r="452" spans="2:18" s="439" customFormat="1" x14ac:dyDescent="0.3">
      <c r="B452" s="440"/>
      <c r="C452" s="440"/>
      <c r="E452" s="440"/>
      <c r="F452" s="441"/>
      <c r="G452" s="441"/>
      <c r="H452" s="441"/>
      <c r="I452" s="434"/>
      <c r="J452" s="434"/>
      <c r="K452" s="434"/>
      <c r="L452" s="434"/>
      <c r="M452" s="447"/>
      <c r="N452" s="434"/>
      <c r="O452" s="448"/>
      <c r="P452" s="449"/>
      <c r="Q452" s="450"/>
      <c r="R452" s="451"/>
    </row>
    <row r="453" spans="2:18" s="439" customFormat="1" x14ac:dyDescent="0.3">
      <c r="B453" s="440"/>
      <c r="C453" s="440"/>
      <c r="E453" s="440"/>
      <c r="F453" s="441"/>
      <c r="G453" s="441"/>
      <c r="H453" s="441"/>
      <c r="I453" s="434"/>
      <c r="J453" s="434"/>
      <c r="K453" s="434"/>
      <c r="L453" s="434"/>
      <c r="M453" s="447"/>
      <c r="N453" s="434"/>
      <c r="O453" s="448"/>
      <c r="P453" s="449"/>
      <c r="Q453" s="450"/>
      <c r="R453" s="451"/>
    </row>
    <row r="454" spans="2:18" s="439" customFormat="1" x14ac:dyDescent="0.3">
      <c r="B454" s="440"/>
      <c r="C454" s="440"/>
      <c r="E454" s="440"/>
      <c r="F454" s="441"/>
      <c r="G454" s="441"/>
      <c r="H454" s="441"/>
      <c r="I454" s="434"/>
      <c r="J454" s="434"/>
      <c r="K454" s="434"/>
      <c r="L454" s="434"/>
      <c r="M454" s="447"/>
      <c r="N454" s="434"/>
      <c r="O454" s="448"/>
      <c r="P454" s="449"/>
      <c r="Q454" s="450"/>
      <c r="R454" s="451"/>
    </row>
    <row r="455" spans="2:18" s="439" customFormat="1" x14ac:dyDescent="0.3">
      <c r="B455" s="440"/>
      <c r="C455" s="440"/>
      <c r="E455" s="440"/>
      <c r="F455" s="441"/>
      <c r="G455" s="441"/>
      <c r="H455" s="441"/>
      <c r="I455" s="434"/>
      <c r="J455" s="434"/>
      <c r="K455" s="434"/>
      <c r="L455" s="434"/>
      <c r="M455" s="447"/>
      <c r="N455" s="434"/>
      <c r="O455" s="448"/>
      <c r="P455" s="449"/>
      <c r="Q455" s="450"/>
      <c r="R455" s="451"/>
    </row>
    <row r="456" spans="2:18" s="439" customFormat="1" x14ac:dyDescent="0.3">
      <c r="B456" s="440"/>
      <c r="C456" s="440"/>
      <c r="E456" s="440"/>
      <c r="F456" s="441"/>
      <c r="G456" s="441"/>
      <c r="H456" s="441"/>
      <c r="I456" s="434"/>
      <c r="J456" s="434"/>
      <c r="K456" s="434"/>
      <c r="L456" s="434"/>
      <c r="M456" s="447"/>
      <c r="N456" s="434"/>
      <c r="O456" s="448"/>
      <c r="P456" s="449"/>
      <c r="Q456" s="450"/>
      <c r="R456" s="451"/>
    </row>
    <row r="457" spans="2:18" s="439" customFormat="1" x14ac:dyDescent="0.3">
      <c r="B457" s="440"/>
      <c r="C457" s="440"/>
      <c r="E457" s="440"/>
      <c r="F457" s="441"/>
      <c r="G457" s="441"/>
      <c r="H457" s="441"/>
      <c r="I457" s="434"/>
      <c r="J457" s="434"/>
      <c r="K457" s="434"/>
      <c r="L457" s="434"/>
      <c r="M457" s="447"/>
      <c r="N457" s="434"/>
      <c r="O457" s="448"/>
      <c r="P457" s="449"/>
      <c r="Q457" s="450"/>
      <c r="R457" s="451"/>
    </row>
    <row r="458" spans="2:18" s="439" customFormat="1" x14ac:dyDescent="0.3">
      <c r="B458" s="440"/>
      <c r="C458" s="440"/>
      <c r="E458" s="440"/>
      <c r="F458" s="441"/>
      <c r="G458" s="441"/>
      <c r="H458" s="441"/>
      <c r="I458" s="434"/>
      <c r="J458" s="434"/>
      <c r="K458" s="434"/>
      <c r="L458" s="434"/>
      <c r="M458" s="447"/>
      <c r="N458" s="434"/>
      <c r="O458" s="448"/>
      <c r="P458" s="449"/>
      <c r="Q458" s="450"/>
      <c r="R458" s="451"/>
    </row>
    <row r="459" spans="2:18" s="439" customFormat="1" x14ac:dyDescent="0.3">
      <c r="B459" s="440"/>
      <c r="C459" s="440"/>
      <c r="E459" s="440"/>
      <c r="F459" s="441"/>
      <c r="G459" s="441"/>
      <c r="H459" s="441"/>
      <c r="I459" s="434"/>
      <c r="J459" s="434"/>
      <c r="K459" s="434"/>
      <c r="L459" s="434"/>
      <c r="M459" s="447"/>
      <c r="N459" s="434"/>
      <c r="O459" s="448"/>
      <c r="P459" s="449"/>
      <c r="Q459" s="450"/>
      <c r="R459" s="451"/>
    </row>
    <row r="460" spans="2:18" s="439" customFormat="1" x14ac:dyDescent="0.3">
      <c r="B460" s="440"/>
      <c r="C460" s="440"/>
      <c r="E460" s="440"/>
      <c r="F460" s="441"/>
      <c r="G460" s="441"/>
      <c r="H460" s="441"/>
      <c r="I460" s="434"/>
      <c r="J460" s="434"/>
      <c r="K460" s="434"/>
      <c r="L460" s="434"/>
      <c r="M460" s="447"/>
      <c r="N460" s="434"/>
      <c r="O460" s="448"/>
      <c r="P460" s="449"/>
      <c r="Q460" s="450"/>
      <c r="R460" s="451"/>
    </row>
    <row r="461" spans="2:18" s="439" customFormat="1" x14ac:dyDescent="0.3">
      <c r="B461" s="440"/>
      <c r="C461" s="440"/>
      <c r="E461" s="440"/>
      <c r="F461" s="441"/>
      <c r="G461" s="441"/>
      <c r="H461" s="441"/>
      <c r="I461" s="434"/>
      <c r="J461" s="434"/>
      <c r="K461" s="434"/>
      <c r="L461" s="434"/>
      <c r="M461" s="447"/>
      <c r="N461" s="434"/>
      <c r="O461" s="448"/>
      <c r="P461" s="449"/>
      <c r="Q461" s="450"/>
      <c r="R461" s="451"/>
    </row>
    <row r="462" spans="2:18" s="439" customFormat="1" x14ac:dyDescent="0.3">
      <c r="B462" s="440"/>
      <c r="C462" s="440"/>
      <c r="E462" s="440"/>
      <c r="F462" s="441"/>
      <c r="G462" s="441"/>
      <c r="H462" s="441"/>
      <c r="I462" s="434"/>
      <c r="J462" s="434"/>
      <c r="K462" s="434"/>
      <c r="L462" s="434"/>
      <c r="M462" s="447"/>
      <c r="N462" s="434"/>
      <c r="O462" s="448"/>
      <c r="P462" s="449"/>
      <c r="Q462" s="450"/>
      <c r="R462" s="451"/>
    </row>
    <row r="463" spans="2:18" s="439" customFormat="1" x14ac:dyDescent="0.3">
      <c r="B463" s="440"/>
      <c r="C463" s="440"/>
      <c r="E463" s="440"/>
      <c r="F463" s="441"/>
      <c r="G463" s="441"/>
      <c r="H463" s="441"/>
      <c r="I463" s="434"/>
      <c r="J463" s="434"/>
      <c r="K463" s="434"/>
      <c r="L463" s="434"/>
      <c r="M463" s="447"/>
      <c r="N463" s="434"/>
      <c r="O463" s="448"/>
      <c r="P463" s="449"/>
      <c r="Q463" s="450"/>
      <c r="R463" s="451"/>
    </row>
    <row r="464" spans="2:18" s="439" customFormat="1" x14ac:dyDescent="0.3">
      <c r="B464" s="440"/>
      <c r="C464" s="440"/>
      <c r="E464" s="440"/>
      <c r="F464" s="441"/>
      <c r="G464" s="441"/>
      <c r="H464" s="441"/>
      <c r="I464" s="434"/>
      <c r="J464" s="434"/>
      <c r="K464" s="434"/>
      <c r="L464" s="434"/>
      <c r="M464" s="447"/>
      <c r="N464" s="434"/>
      <c r="O464" s="448"/>
      <c r="P464" s="449"/>
      <c r="Q464" s="450"/>
      <c r="R464" s="451"/>
    </row>
    <row r="465" spans="2:18" s="439" customFormat="1" x14ac:dyDescent="0.3">
      <c r="B465" s="440"/>
      <c r="C465" s="440"/>
      <c r="E465" s="440"/>
      <c r="F465" s="441"/>
      <c r="G465" s="441"/>
      <c r="H465" s="441"/>
      <c r="I465" s="434"/>
      <c r="J465" s="434"/>
      <c r="K465" s="434"/>
      <c r="L465" s="434"/>
      <c r="M465" s="447"/>
      <c r="N465" s="434"/>
      <c r="O465" s="448"/>
      <c r="P465" s="449"/>
      <c r="Q465" s="450"/>
      <c r="R465" s="451"/>
    </row>
  </sheetData>
  <autoFilter ref="B13:S163"/>
  <mergeCells count="2">
    <mergeCell ref="B9:Q9"/>
    <mergeCell ref="B2:Q2"/>
  </mergeCells>
  <phoneticPr fontId="46"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3" min="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Modelo Original</vt:lpstr>
      <vt:lpstr>ORÇAMENTO NÃO DESON</vt:lpstr>
      <vt:lpstr>'Modelo Original'!Area_de_impressao</vt:lpstr>
      <vt:lpstr>'ORÇAMENTO NÃO DESON'!Area_de_impressao</vt:lpstr>
      <vt:lpstr>'Modelo Original'!Titulos_de_impressao</vt:lpstr>
      <vt:lpstr>'ORÇAMENTO NÃO DESON'!Titulos_de_impressao</vt:lpstr>
    </vt:vector>
  </TitlesOfParts>
  <Manager>Simone</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dc:creator>
  <cp:lastModifiedBy>Juliana Tonelli Kranz</cp:lastModifiedBy>
  <cp:lastPrinted>2021-12-13T01:35:30Z</cp:lastPrinted>
  <dcterms:created xsi:type="dcterms:W3CDTF">2009-11-21T00:51:47Z</dcterms:created>
  <dcterms:modified xsi:type="dcterms:W3CDTF">2022-03-21T18:52:15Z</dcterms:modified>
</cp:coreProperties>
</file>